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240" windowWidth="10065" windowHeight="6885" activeTab="4"/>
  </bookViews>
  <sheets>
    <sheet name="IS" sheetId="1" r:id="rId1"/>
    <sheet name="BS" sheetId="2" r:id="rId2"/>
    <sheet name="STE" sheetId="3" r:id="rId3"/>
    <sheet name="CF" sheetId="4" r:id="rId4"/>
    <sheet name="Notes" sheetId="5" r:id="rId5"/>
    <sheet name="WORKINGS-to hide later" sheetId="6" state="hidden" r:id="rId6"/>
    <sheet name="WA-to hide later" sheetId="7" state="hidden" r:id="rId7"/>
  </sheets>
  <externalReferences>
    <externalReference r:id="rId10"/>
    <externalReference r:id="rId11"/>
  </externalReferences>
  <definedNames>
    <definedName name="\a">#REF!</definedName>
    <definedName name="_Fill" hidden="1">'[1]Office'!#REF!</definedName>
    <definedName name="_LP2">#REF!</definedName>
    <definedName name="_Order1" hidden="1">255</definedName>
    <definedName name="_Order2" hidden="1">255</definedName>
    <definedName name="_TV2">#REF!</definedName>
    <definedName name="a">#REF!</definedName>
    <definedName name="Current">#REF!</definedName>
    <definedName name="END">#REF!</definedName>
    <definedName name="FST">#REF!</definedName>
    <definedName name="i">#REF!</definedName>
    <definedName name="ii">#REF!</definedName>
    <definedName name="iii">#REF!</definedName>
    <definedName name="iv">#REF!</definedName>
    <definedName name="ix">#REF!</definedName>
    <definedName name="LOP">#REF!</definedName>
    <definedName name="_xlnm.Print_Area" localSheetId="1">'BS'!$A$1:$F$79</definedName>
    <definedName name="_xlnm.Print_Area" localSheetId="3">'CF'!$A$1:$E$81</definedName>
    <definedName name="_xlnm.Print_Area" localSheetId="0">'IS'!$A$1:$J$61</definedName>
    <definedName name="_xlnm.Print_Area" localSheetId="4">'Notes'!$A$1:$M$198</definedName>
    <definedName name="_xlnm.Print_Area" localSheetId="2">'STE'!$A$1:$J$44</definedName>
    <definedName name="_xlnm.Print_Area" localSheetId="5">'WORKINGS-to hide later'!$A$1:$N$53</definedName>
    <definedName name="Print_Area_MI">'[2]indicator'!$A$31:$J$88</definedName>
    <definedName name="Prior">#REF!</definedName>
    <definedName name="Project___Dataran_Putra">#REF!</definedName>
    <definedName name="S">#REF!</definedName>
    <definedName name="v">#REF!</definedName>
    <definedName name="vi">#REF!</definedName>
    <definedName name="vii">#REF!</definedName>
    <definedName name="viii">#REF!</definedName>
    <definedName name="x">#REF!</definedName>
    <definedName name="xi">#REF!</definedName>
    <definedName name="xii">#REF!</definedName>
    <definedName name="xiii">#REF!</definedName>
    <definedName name="xiv">#REF!</definedName>
    <definedName name="xix">#REF!</definedName>
    <definedName name="xv">#REF!</definedName>
    <definedName name="xvi">#REF!</definedName>
    <definedName name="xvii">#REF!</definedName>
    <definedName name="xviii">#REF!</definedName>
    <definedName name="xx">#REF!</definedName>
    <definedName name="xxi">#REF!</definedName>
    <definedName name="xxii">#REF!</definedName>
    <definedName name="Z_EFEE9F44_D9C6_11D1_B555_0060940C8B94_.wvu.FilterData" hidden="1">#REF!</definedName>
    <definedName name="Z_EFEE9F44_D9C6_11D1_B555_0060940C8B94_.wvu.PrintTitles" hidden="1">#REF!</definedName>
  </definedNames>
  <calcPr fullCalcOnLoad="1"/>
</workbook>
</file>

<file path=xl/sharedStrings.xml><?xml version="1.0" encoding="utf-8"?>
<sst xmlns="http://schemas.openxmlformats.org/spreadsheetml/2006/main" count="515" uniqueCount="369">
  <si>
    <t>All borrowings are denominated in Ringgit Malaysia.</t>
  </si>
  <si>
    <t xml:space="preserve">Changes in the Composition of the Group  </t>
  </si>
  <si>
    <t xml:space="preserve">Contingent Liabilities or Contingent Assets </t>
  </si>
  <si>
    <t xml:space="preserve">Capital Commitments </t>
  </si>
  <si>
    <t xml:space="preserve">Off Balance Sheet Financial Instruments </t>
  </si>
  <si>
    <t>There is no off balance sheet financial instruments as at the date of this quarterly report.</t>
  </si>
  <si>
    <t xml:space="preserve">Material Litigations </t>
  </si>
  <si>
    <t xml:space="preserve">The Group is not engaged in any material litigation either as plaintiff or defendant and the Directors do not have any knowledge of any proceedings pending or threatened against the Group as at the date of this quarterly report. </t>
  </si>
  <si>
    <t>Group Borrowings and Debt Securities</t>
  </si>
  <si>
    <t>(a)</t>
  </si>
  <si>
    <t>Basic earnings per share</t>
  </si>
  <si>
    <t xml:space="preserve">   Depreciation </t>
  </si>
  <si>
    <t xml:space="preserve">   Amortisation</t>
  </si>
  <si>
    <t>RM</t>
  </si>
  <si>
    <t>CURRENT ASSETS</t>
  </si>
  <si>
    <t>INDIVIDUAL QUARTER</t>
  </si>
  <si>
    <t>CUMULATIVE QUARTER</t>
  </si>
  <si>
    <t>REVENUE</t>
  </si>
  <si>
    <t>COST OF SALES</t>
  </si>
  <si>
    <t>TAXATION</t>
  </si>
  <si>
    <t>CASH FLOWS FROM OPERATING ACTIVITIES</t>
  </si>
  <si>
    <t xml:space="preserve">   Interest expenses</t>
  </si>
  <si>
    <t>Operating profit before working capital changes</t>
  </si>
  <si>
    <t xml:space="preserve">   Purchase of property, plant and equipment</t>
  </si>
  <si>
    <t>Distributable</t>
  </si>
  <si>
    <t>Share</t>
  </si>
  <si>
    <t>Retained</t>
  </si>
  <si>
    <t>Capital</t>
  </si>
  <si>
    <t>Total</t>
  </si>
  <si>
    <t>CASH FLOWS FROM FINANCING ACTIVITIES</t>
  </si>
  <si>
    <t>OTHER INCOME</t>
  </si>
  <si>
    <t xml:space="preserve">CONDENSED CONSOLIDATED BALANCE SHEETS </t>
  </si>
  <si>
    <t>CONDENSED CONSOLIDATED STATEMENT OF CHANGES IN EQUITY</t>
  </si>
  <si>
    <t>CONDENSED CONSOLIDATED CASH FLOW STATEMENTS</t>
  </si>
  <si>
    <t>CASH FLOWS FROM INVESTING ACTIVITIES</t>
  </si>
  <si>
    <t>Net cash used in investing activities</t>
  </si>
  <si>
    <t>Number of ordinary shares at RM0.10 sen par each</t>
  </si>
  <si>
    <t>Premium</t>
  </si>
  <si>
    <t xml:space="preserve">     Cash and bank balances</t>
  </si>
  <si>
    <t>Profit before tax</t>
  </si>
  <si>
    <t>(THE FIGURES HAVE NOT BEEN AUDITED)</t>
  </si>
  <si>
    <t xml:space="preserve">                                                                                                               </t>
  </si>
  <si>
    <t>3 MONTHS PERIOD ENDED</t>
  </si>
  <si>
    <t>ATTRIBUTABLE TO :</t>
  </si>
  <si>
    <t xml:space="preserve">  - Basic (sen)</t>
  </si>
  <si>
    <t xml:space="preserve">  - Diluted (sen)</t>
  </si>
  <si>
    <t>NON-CURRENT ASSETS</t>
  </si>
  <si>
    <t>ASSETS</t>
  </si>
  <si>
    <t>TOTAL  ASSETS</t>
  </si>
  <si>
    <t>EQUITY AND LIABILITIES</t>
  </si>
  <si>
    <t>TOTAL  EQUITY</t>
  </si>
  <si>
    <t>CURRENT  LIABILITIES</t>
  </si>
  <si>
    <t>Trade receivables</t>
  </si>
  <si>
    <t>Cash and bank balances</t>
  </si>
  <si>
    <t>TOTAL  LIABILITIES</t>
  </si>
  <si>
    <t>TOTAL  EQUITY AND LIABILITIES</t>
  </si>
  <si>
    <t>Net Assets per share attributable to ordinary</t>
  </si>
  <si>
    <t>Non-Distributable</t>
  </si>
  <si>
    <t>Sub-total</t>
  </si>
  <si>
    <t>Minority</t>
  </si>
  <si>
    <t>Interest</t>
  </si>
  <si>
    <t>Equity</t>
  </si>
  <si>
    <t>ADMINISTRATIVE  EXPENSES</t>
  </si>
  <si>
    <t>Goodwill on consolidation</t>
  </si>
  <si>
    <t>Intangible assets</t>
  </si>
  <si>
    <t>Share capital</t>
  </si>
  <si>
    <t/>
  </si>
  <si>
    <t>Hire purchase payables</t>
  </si>
  <si>
    <t>Other payables and accruals</t>
  </si>
  <si>
    <t>(Company no.  659523-T)</t>
  </si>
  <si>
    <t xml:space="preserve">   Interest paid</t>
  </si>
  <si>
    <t xml:space="preserve">  HOLDERS OF THE COMPANY</t>
  </si>
  <si>
    <t xml:space="preserve">   Repayment of hire purchase payables</t>
  </si>
  <si>
    <t>A1</t>
  </si>
  <si>
    <t>A2</t>
  </si>
  <si>
    <t>A3</t>
  </si>
  <si>
    <t>A4</t>
  </si>
  <si>
    <t>A5</t>
  </si>
  <si>
    <t>A6</t>
  </si>
  <si>
    <t>A7</t>
  </si>
  <si>
    <t>A8</t>
  </si>
  <si>
    <t>A9</t>
  </si>
  <si>
    <t>A10</t>
  </si>
  <si>
    <t>A11</t>
  </si>
  <si>
    <t>A12</t>
  </si>
  <si>
    <t>A13</t>
  </si>
  <si>
    <t>RM'000</t>
  </si>
  <si>
    <t>Quarter</t>
  </si>
  <si>
    <t>B2</t>
  </si>
  <si>
    <t>Current</t>
  </si>
  <si>
    <t>B3</t>
  </si>
  <si>
    <t>B4</t>
  </si>
  <si>
    <t>B5</t>
  </si>
  <si>
    <t>B6</t>
  </si>
  <si>
    <t>B7</t>
  </si>
  <si>
    <t>B8</t>
  </si>
  <si>
    <t>B9</t>
  </si>
  <si>
    <t>B10</t>
  </si>
  <si>
    <t>B11</t>
  </si>
  <si>
    <t>B12</t>
  </si>
  <si>
    <t>Fully diluted earnings per share</t>
  </si>
  <si>
    <t>(b)</t>
  </si>
  <si>
    <t>B13</t>
  </si>
  <si>
    <t>Note:</t>
  </si>
  <si>
    <t>Adjustments for:</t>
  </si>
  <si>
    <t>Changes in working capital</t>
  </si>
  <si>
    <t>Net cash generated from operating activities</t>
  </si>
  <si>
    <t>Net cash (used in)/generated from financing activities</t>
  </si>
  <si>
    <t>Property, plant &amp; equipment</t>
  </si>
  <si>
    <t>Trade payables</t>
  </si>
  <si>
    <t>Material change in the profit before tax for the current quarter as compared with the immediate preceding quarter</t>
  </si>
  <si>
    <t>Cumulative</t>
  </si>
  <si>
    <t>Audit Report of the preceding Annual Financial Statements</t>
  </si>
  <si>
    <t xml:space="preserve">Seasonal or Cyclical Factors  </t>
  </si>
  <si>
    <t xml:space="preserve">Changes in estimates </t>
  </si>
  <si>
    <t>Debt and equity securities</t>
  </si>
  <si>
    <t xml:space="preserve">Valuation of Property, Plant and Equipment </t>
  </si>
  <si>
    <t>Dividend Paid</t>
  </si>
  <si>
    <t>Basis of Preparation</t>
  </si>
  <si>
    <t>Unusual Items Affecting Assets, Liabilities, Equity, Net Income or Cash Flows</t>
  </si>
  <si>
    <t xml:space="preserve">Segmental Information </t>
  </si>
  <si>
    <t>Dividend</t>
  </si>
  <si>
    <t xml:space="preserve">Status of corporate proposals announced but not yet completed </t>
  </si>
  <si>
    <t xml:space="preserve">Purchase and Disposal of Quoted Securities  </t>
  </si>
  <si>
    <t>There was no purchase or disposal of quoted securities during the current quarter and financial year-to-date.</t>
  </si>
  <si>
    <t>Prospects for the current financial year</t>
  </si>
  <si>
    <t>Variance of actual profit from Profit forecast and Profit Guarantee</t>
  </si>
  <si>
    <t xml:space="preserve">Review of Performance  </t>
  </si>
  <si>
    <t xml:space="preserve">B1     </t>
  </si>
  <si>
    <t xml:space="preserve">Material Events Subsequent to the end of the current quarter </t>
  </si>
  <si>
    <t xml:space="preserve">Profit on Sale of Unquoted Investments and/or Properties </t>
  </si>
  <si>
    <t>Basic earnings per ordinary shares (sen)</t>
  </si>
  <si>
    <t xml:space="preserve">   Receivables </t>
  </si>
  <si>
    <t xml:space="preserve">   Development costs </t>
  </si>
  <si>
    <t xml:space="preserve">   Payables </t>
  </si>
  <si>
    <t>Tax paid</t>
  </si>
  <si>
    <t>EQUITY HOLDERS OF THE COMPANY</t>
  </si>
  <si>
    <t>MINORITY INTEREST</t>
  </si>
  <si>
    <t>Share premium</t>
  </si>
  <si>
    <t>Inventories</t>
  </si>
  <si>
    <t>Deferred tax liabilities</t>
  </si>
  <si>
    <t>Development costs</t>
  </si>
  <si>
    <t>Foreign</t>
  </si>
  <si>
    <t>Currency</t>
  </si>
  <si>
    <t>Translation</t>
  </si>
  <si>
    <t xml:space="preserve">   Work-in-progress</t>
  </si>
  <si>
    <t>Other receivables, prepayments &amp; deposits</t>
  </si>
  <si>
    <t>Amount owing by a related company</t>
  </si>
  <si>
    <t>Deposits placed with licensed bank</t>
  </si>
  <si>
    <t>Reserve</t>
  </si>
  <si>
    <t>Cash (used in)/generated from operations</t>
  </si>
  <si>
    <t>Net cash used in from financing activities</t>
  </si>
  <si>
    <t>NON-CURRENT LIABILITIES</t>
  </si>
  <si>
    <t>Intellectual property rights</t>
  </si>
  <si>
    <t>Foreign currency translation reserve</t>
  </si>
  <si>
    <t xml:space="preserve">CONDENSED CONSOLIDATED INCOME STATEMENT </t>
  </si>
  <si>
    <t>As  at 1 January 2008</t>
  </si>
  <si>
    <t>NOTES TO THE UNAUDITED INTERIM FINANCIAL REPORT</t>
  </si>
  <si>
    <t>PART B - EXPLANATORY NOTES PURSUANT TO APPENDIX 9B  OF  THE LISTING</t>
  </si>
  <si>
    <t>Net  decrease in cash and  cash equivalents</t>
  </si>
  <si>
    <t>Opening balance  of cash and cash equivalents</t>
  </si>
  <si>
    <t>Closing balance  of cash and cash equivalents</t>
  </si>
  <si>
    <t xml:space="preserve">Cash and cash equivalents </t>
  </si>
  <si>
    <t>Overdraft</t>
  </si>
  <si>
    <t>Total borrowings</t>
  </si>
  <si>
    <t>GROSS PROFIT / (LOSS)</t>
  </si>
  <si>
    <t>Minority interest</t>
  </si>
  <si>
    <t>The rest of this page has been intentionally left blank.</t>
  </si>
  <si>
    <t>Income tax</t>
  </si>
  <si>
    <t>Current tax</t>
  </si>
  <si>
    <t>(Over) / under provision of tax in  prior year</t>
  </si>
  <si>
    <t>Secured short -term</t>
  </si>
  <si>
    <t xml:space="preserve">   Inventories</t>
  </si>
  <si>
    <t>PRE-ACQUISITION PROFIT ADJUSTMENT</t>
  </si>
  <si>
    <t xml:space="preserve">      Overdraft</t>
  </si>
  <si>
    <t xml:space="preserve">     Fixed deposits with licenced bank</t>
  </si>
  <si>
    <t>Profit / (loss)  attributable to ordinary equity holders of the parent  (RM'000)</t>
  </si>
  <si>
    <t>A</t>
  </si>
  <si>
    <t>B</t>
  </si>
  <si>
    <t>FOR THE QUARTER AND 12  MONTHS ENDED 31 DECEMBER  2008</t>
  </si>
  <si>
    <t>12  MONTHS PERIOD ENDED</t>
  </si>
  <si>
    <t>31  DEC 2008</t>
  </si>
  <si>
    <t>31  DEC 2007</t>
  </si>
  <si>
    <t>FINANCE COSTS</t>
  </si>
  <si>
    <t>SHARE OF LOSS OF AN ASSOCIATE</t>
  </si>
  <si>
    <t xml:space="preserve">NEGATIVE GOODWILL ARISING FROM </t>
  </si>
  <si>
    <t xml:space="preserve">    ACQUISITION  OF  A  SUBSIDIARY COMPANY</t>
  </si>
  <si>
    <t>PROFIT / (LOSS)  BEFORE TAXATION</t>
  </si>
  <si>
    <t>PROFIT / (LOSS)   FOR THE FINANCIAL YEAR</t>
  </si>
  <si>
    <t>30SEP 2008</t>
  </si>
  <si>
    <t>CUMULATIVE</t>
  </si>
  <si>
    <t>3 MONTHS TO</t>
  </si>
  <si>
    <t>A-B</t>
  </si>
  <si>
    <t>I</t>
  </si>
  <si>
    <t>II</t>
  </si>
  <si>
    <t>I-II</t>
  </si>
  <si>
    <t>30SEP 2007</t>
  </si>
  <si>
    <t>9 MONTHS</t>
  </si>
  <si>
    <t>Foreign currency translation</t>
  </si>
  <si>
    <t xml:space="preserve"> ENDED</t>
  </si>
  <si>
    <t xml:space="preserve">   Proceeds from disposal of property, plant &amp; equipment</t>
  </si>
  <si>
    <t>No. of Shares</t>
  </si>
  <si>
    <t>No. of days in issue</t>
  </si>
  <si>
    <t>Total no. of days</t>
  </si>
  <si>
    <t>Weighted no. of days</t>
  </si>
  <si>
    <t>Weighted no. of Shares</t>
  </si>
  <si>
    <t>Calculation of Weighted Average No. of Shares as at 31.12.2008</t>
  </si>
  <si>
    <t>Bonus issue on 6.11.2008</t>
  </si>
  <si>
    <t>YTD</t>
  </si>
  <si>
    <t>Quarter 4</t>
  </si>
  <si>
    <t>Corporate Guarantees issued to financial institutions in respect of</t>
  </si>
  <si>
    <t>At beginning of year ,</t>
  </si>
  <si>
    <t>1.1.2008</t>
  </si>
  <si>
    <t>Total at 31.12.2008</t>
  </si>
  <si>
    <t>31 DECEMBER   2008</t>
  </si>
  <si>
    <t>Revaluation reserve</t>
  </si>
  <si>
    <t>Revaluation</t>
  </si>
  <si>
    <t>C=       A-B</t>
  </si>
  <si>
    <t>C</t>
  </si>
  <si>
    <t>D=    I-II</t>
  </si>
  <si>
    <t>D</t>
  </si>
  <si>
    <t>Earnings Per Share  ("EPS")</t>
  </si>
  <si>
    <t>this page to be hidden later</t>
  </si>
  <si>
    <t>GP margin</t>
  </si>
  <si>
    <t>Increase of admin exp</t>
  </si>
  <si>
    <t>There is no capital commitments during the quarter .</t>
  </si>
  <si>
    <t>The unaudited condensed consolidated income statements should be read in conjunction with the notes to the interim financial report and the audited financial statements of the Group for the financial year ended 31 December 2008.</t>
  </si>
  <si>
    <t>The unaudited condensed consolidated balance sheet should be read in conjunction with the notes to the interim financial report and the audited financial statements of the Group for the financial year ended 31 December 2008.</t>
  </si>
  <si>
    <t>The unaudited condensed consolidated statement of changes in equity should be read in conjunction with the notes to the interim financial report and the audited financial statements of the Group for the financial year ended 31 December 2008.</t>
  </si>
  <si>
    <t>The unaudited condensed consolidated cash flow should be read in conjunction with the notes to the interim financial report and the audited financial statements of the Group for the financial year ended 31 December 2008.</t>
  </si>
  <si>
    <t>Investment in an associate</t>
  </si>
  <si>
    <t>Tax recoverable</t>
  </si>
  <si>
    <t>EQUITY ATTRIBUTABLE TO  EQUITY</t>
  </si>
  <si>
    <t>Bank overdraft - secured</t>
  </si>
  <si>
    <t>website :</t>
  </si>
  <si>
    <t>http://www.smrhrgroup.com/</t>
  </si>
  <si>
    <t>Current Year-to-date ended</t>
  </si>
  <si>
    <t>Balance at the end of period</t>
  </si>
  <si>
    <t>Profit for the period</t>
  </si>
  <si>
    <t>As  at 1 January 2009</t>
  </si>
  <si>
    <t>Revenue</t>
  </si>
  <si>
    <t>Cost of sales</t>
  </si>
  <si>
    <t>Gross Profit</t>
  </si>
  <si>
    <t>Other operating income</t>
  </si>
  <si>
    <t>Administrative expenses</t>
  </si>
  <si>
    <t>Operating profit</t>
  </si>
  <si>
    <t>Finance costs</t>
  </si>
  <si>
    <t>Taxation</t>
  </si>
  <si>
    <t>Attributable to:</t>
  </si>
  <si>
    <t>Equity holders of the Company</t>
  </si>
  <si>
    <t xml:space="preserve">Earnings per share attributable to </t>
  </si>
  <si>
    <t xml:space="preserve">   equity holders of the Company</t>
  </si>
  <si>
    <t>Note</t>
  </si>
  <si>
    <t>Profit  before taxation</t>
  </si>
  <si>
    <t>Profits</t>
  </si>
  <si>
    <t>Profit  for the period</t>
  </si>
  <si>
    <t xml:space="preserve">CORRESPONDING </t>
  </si>
  <si>
    <t>PERIOD ENDED</t>
  </si>
  <si>
    <t>CURRENT PERIOD</t>
  </si>
  <si>
    <t xml:space="preserve">   Net change in amounts owing by related parties</t>
  </si>
  <si>
    <t xml:space="preserve">      Less: Deposits held as security</t>
  </si>
  <si>
    <r>
      <t xml:space="preserve">Income Tax Expenses </t>
    </r>
    <r>
      <rPr>
        <sz val="9"/>
        <rFont val="Arial"/>
        <family val="2"/>
      </rPr>
      <t xml:space="preserve"> </t>
    </r>
  </si>
  <si>
    <t xml:space="preserve">The audit report for the annual financial statements of the Group for the FYE 31 December 2008 was not subject to any qualification. </t>
  </si>
  <si>
    <t>There were no unusual items or events, which affected the assets, liabilities, equity, net income or cash flows of the Group since the last annual audited financial statements.</t>
  </si>
  <si>
    <t>There was no sale of unquoted investments or properties during the quarter under review.</t>
  </si>
  <si>
    <t>The Group’s operations were not materially affected by seasonal or cyclical changes.</t>
  </si>
  <si>
    <t>There were no changes in estimates of amounts reported that have a material effect on the results for the current financial quarter under review.</t>
  </si>
  <si>
    <t>No dividend was paid during the financial quarter under review.</t>
  </si>
  <si>
    <t>31.3.2009</t>
  </si>
  <si>
    <t>(b)       Analysis by geographical areas</t>
  </si>
  <si>
    <t>Overseas</t>
  </si>
  <si>
    <t>Malaysia</t>
  </si>
  <si>
    <t>External sales</t>
  </si>
  <si>
    <t>Segment assets</t>
  </si>
  <si>
    <t>Segment liabilities</t>
  </si>
  <si>
    <t>Depreciation &amp; amortisation</t>
  </si>
  <si>
    <t>Retained profits</t>
  </si>
  <si>
    <t xml:space="preserve">    banking facilities granted to subsidiary companies</t>
  </si>
  <si>
    <t>Bank Guarantee issued by a subsidiary company in favour of third parties</t>
  </si>
  <si>
    <t>Save for  the above, there were no changes in the contingent liabilities and contingent assets of the Group, since the last audited accounts as at 31 December 2008.</t>
  </si>
  <si>
    <t xml:space="preserve">             development</t>
  </si>
  <si>
    <t xml:space="preserve"> Segment revenue</t>
  </si>
  <si>
    <t xml:space="preserve"> Elimination of inter segment sales</t>
  </si>
  <si>
    <t xml:space="preserve"> Segment Results</t>
  </si>
  <si>
    <t>There were no issuance, cancellation or repayment of debt and equity securities, share buy-backs, share cancellations, shares held as treasury shares, repurchase and resale of treasury shares for  the current financial  quarter under review.</t>
  </si>
  <si>
    <t>Unaudited</t>
  </si>
  <si>
    <t>Audited</t>
  </si>
  <si>
    <t xml:space="preserve">      equity holders of the Company (sen)</t>
  </si>
  <si>
    <t xml:space="preserve">     Attributable to Equity Holders of the  Company</t>
  </si>
  <si>
    <t>Profit after tax</t>
  </si>
  <si>
    <t>Consolidation adjustments</t>
  </si>
  <si>
    <t xml:space="preserve">   Foreign exchange rate changes</t>
  </si>
  <si>
    <t>Training, Consulting and HR Outsourcing will be the focus of the Group in 2009, while software will be used to automate the process and support the Group's value proposition to its customers.</t>
  </si>
  <si>
    <t xml:space="preserve"> - investment holding &amp; management services</t>
  </si>
  <si>
    <t>Secured long -term</t>
  </si>
  <si>
    <t>6 MONTHS PERIOD ENDED</t>
  </si>
  <si>
    <t>30  JUNE 2009</t>
  </si>
  <si>
    <t>formularised, do not change</t>
  </si>
  <si>
    <t xml:space="preserve">   Allowance for doubtful debts written back</t>
  </si>
  <si>
    <t>30.6.2008</t>
  </si>
  <si>
    <t>30.6.2009</t>
  </si>
  <si>
    <t>O&amp;C</t>
  </si>
  <si>
    <t>3 months ended</t>
  </si>
  <si>
    <t>(a)       Analysis of  segmental revenue and results</t>
  </si>
  <si>
    <t>Elimi-</t>
  </si>
  <si>
    <t>nations</t>
  </si>
  <si>
    <t>Group</t>
  </si>
  <si>
    <t>6  months ended</t>
  </si>
  <si>
    <t>6 months ended 30 June 2009</t>
  </si>
  <si>
    <t xml:space="preserve">Inter-segment </t>
  </si>
  <si>
    <t>Current quarter compared to preceeding year's corresponding quarter</t>
  </si>
  <si>
    <t>Current financial period  compared to preceeding year's corresponding period</t>
  </si>
  <si>
    <t>Sales</t>
  </si>
  <si>
    <t>Bad debts written off</t>
  </si>
  <si>
    <t>Amount owing to a related company</t>
  </si>
  <si>
    <t xml:space="preserve">    Interest Income</t>
  </si>
  <si>
    <t>Bonus issue expenses</t>
  </si>
  <si>
    <t xml:space="preserve"> - software &amp; implementation services</t>
  </si>
  <si>
    <t>REQUIREMENTS OF BURSA SECURITIES FOR THE ACE MARKET</t>
  </si>
  <si>
    <t>a)</t>
  </si>
  <si>
    <t>There is no dividend declared for the current financial quarter.</t>
  </si>
  <si>
    <t>The effective tax rate for the current financial quarter is lower than the statutory tax rate  of 25%. SMR HR Technologies Sdn Bhd, a wholly -owned subsidiary of the Company is accorded tax exemption for  10 years up to 30 December 2011 due to its Multimedia Super Corridor (MSC) status .</t>
  </si>
  <si>
    <t xml:space="preserve">   Deposit held as security</t>
  </si>
  <si>
    <t xml:space="preserve">PART A - EXPLANATORY NOTES PURSUANT TO FRS 134 </t>
  </si>
  <si>
    <t>These interim financial statements of the Group are unaudited and have been prepared in accordance with FRS 134 - Interim Financial Reporting issued by the Malaysian Accounting Standards Board ("MASB")  and Appendix 9B of the Bursa Malaysia Securities Berhad for the ACE Market Listing Requirements ("AMLR"). 
The interim financial report should be read in conjunction with the audited financial statements of the Group for the financial year ended ("FYE") 31 December 2008. These explanatory notes attached to the interim financial statement provide an explanation of events and transactions that are significant to an understanding of the changes in the financial position and performance of the Group since the FYE 31 December 2008.
The significant accounting policies and presentation adopted by the Group for these interim condensed financial statements are consistent with those of the audited financial statements for the FYE  31 December 2008.</t>
  </si>
  <si>
    <t>The value of office suite has been brought forward, without amendments from the last year's annual audited financial statements.</t>
  </si>
  <si>
    <t>Loss / (Gain) in Disposal PPE</t>
  </si>
  <si>
    <t xml:space="preserve">2009 will continue to be a challenging year for the Group as the global economic decline will  affect the Group especially the software division. However, as most countries, including Malaysia, having stimulus plans with an allocation in their budget focusing in Human Capital development, there is much opportunity for the Group to gain from.  While the Group is facing lean times, it will continue to build on its core strength and  focus on further increasing operations efficiency by controlling costs and managing its resources  and further reviewing its business model, while remaining relevant to market demands.   </t>
  </si>
  <si>
    <t>Profit for the financial period</t>
  </si>
  <si>
    <t xml:space="preserve">With positive demands still seen in Middle East and Malaysia, the Group's prospects remain positive. There might be  reduced  spending for many companies resulting in delay in decisions from potential/existing customers, nonetheless, the Group is optimistic of still converting some of the earlier proposals  to revenue. </t>
  </si>
  <si>
    <t xml:space="preserve"> ENDED 30 SEPTEMBER 2009</t>
  </si>
  <si>
    <t>30  SEPTEMBER 2009</t>
  </si>
  <si>
    <t>30  SEPTEMBER 2008</t>
  </si>
  <si>
    <t>Negative Goodwill From Acquisition</t>
  </si>
  <si>
    <t>of Subsidiary Company</t>
  </si>
  <si>
    <t>Pre-acquisition Profit Adjustment</t>
  </si>
  <si>
    <t xml:space="preserve">   Acquisition of subsidiary </t>
  </si>
  <si>
    <t>30 September  2009</t>
  </si>
  <si>
    <t>30 September  2008</t>
  </si>
  <si>
    <t>Negative goodwill written off</t>
  </si>
  <si>
    <t>30.9.2009</t>
  </si>
  <si>
    <t>30.9.2008</t>
  </si>
  <si>
    <t>9  months ended</t>
  </si>
  <si>
    <t>3 months ended 30 September 2009</t>
  </si>
  <si>
    <t>9 months ended 30 September 2009</t>
  </si>
  <si>
    <t>As at  30.9.2009</t>
  </si>
  <si>
    <t>SMRT Q3  2009- BURSA</t>
  </si>
  <si>
    <t>9 months ended</t>
  </si>
  <si>
    <t>9 MONTHS PERIOD ENDED</t>
  </si>
  <si>
    <t>FOR THE THIRD FINANCIAL QUARTER ENDED 30 SEPTEMBER 2009</t>
  </si>
  <si>
    <t xml:space="preserve">QUARTERLY REPORT ON CONSOLIDATED RESULTS FOR THE THIRD  FINANCIAL QUARTER  </t>
  </si>
  <si>
    <t xml:space="preserve">For the current quarter under review (Q3 2009), the Group had achieved a revenue  of RM2.3 million with a profit attributable to equity holders of RM110,571 compared with a turnover of RM2.7 million and loss of RM3.1 million in same quarter of 2008 (Q3 2008). </t>
  </si>
  <si>
    <t>SMR L&amp;D has recorded an audited PBT of RM520,819 for FYE 2008. The proportion of Purchase Consideration ("PC")  witheld in each quarter under each tranches, which do not meet the minimum PBT for the tranches to be achieved shall be payable by the company to the Vendors only upon the audited PBT of SMR L&amp;D for Q1 or the total Q1 and Q2 of FYE 2009 being at least RM1,000,000, failing which all the witheld sums shall be forfeited and the Transfer Consideration shall be deemed duly satisfied by the Company.</t>
  </si>
  <si>
    <t xml:space="preserve">                                                                                                                                                                                                                                                                                                                                                                                                                                                                                                                                                                                                                                                                                                                                                                                                                                                                                                                                                                                                                                                                                                                                                                                                                                                                                                                                                                                                                                                                                                                                                                                                          </t>
  </si>
  <si>
    <t>Acquisition of Subsidiary</t>
  </si>
  <si>
    <t>Foreign exchange fluctuating difference</t>
  </si>
  <si>
    <t>On 28th October 2009, the Company had announced that SMR Services Sdn. Bhd. ("SMRS"), a wholly-owned subsidiary of SMRTech had on 27 October 2009 signed a Memorandum of Agreement ("MOA") with UMS Link Holdings Sdn Bhd, a company wholly-owned by Universiti Malaysia Sabah for the purpose of collaboration in developing and promoting human resource management.  The MOA is for a period of one year from the date of signing.</t>
  </si>
  <si>
    <t xml:space="preserve">There are no corporate proposals announced but not yet completed as at the date of this quarterly report. </t>
  </si>
  <si>
    <t>The Group has no potential dilutive securities. As such, no dilutive effect on the earnings per share of the Group.</t>
  </si>
  <si>
    <t xml:space="preserve"> - outsourcing, consulting, learning &amp;</t>
  </si>
  <si>
    <t xml:space="preserve">On 18th August 2009, the Company had announced on the acquisition of additional 601,500 ordinary shares of RM1.00 each in SMR L&amp;D  at RM1.14 per share, representing approximately 22.16% of the total issued and paid-up share capital of SMR L&amp;D for a total cash consideration of RM685,710.00 from Dr. Nadarajah A/L Manickam, Mr Murugappan A/L Kalaimani and madam Meenakshi a/p Malayandi. The further acquisition of 601,500 shares in SMR L&amp;D had increased the Company's equity shareholding in SMRL&amp;D to 99.08% .    </t>
  </si>
  <si>
    <t>The external auditor of SMR L&amp;D  has via its letter dated 19 August  2009 confirmed that  the audited PBT of SMR L&amp;D for the 6 months period ended 30 June 2009 is at  RM1.037 million . Thus , the Vendors have fulfilled the PG condition and the full PC of RM 2,378,040 is payable to them.</t>
  </si>
  <si>
    <t>For the 9 months period under review,  the Group recorded  a revenue of RM7.3 million against RM10.1 million achieved in the corresponding period of the preceding year due to lower sales of software solutions and consulting and outsourcing services.</t>
  </si>
  <si>
    <t>Gross profit margin was higher at 77% compared to 7% for the preceeding year's corresponding quarter as cost of sales has dropped drastically. Administrative expenses has also dropped 37% to RM1.9 million from RM3.0 million. The additional acquisition of 22.22% equity shareholdings  in SMR Learning &amp; Development Sdn. Bhd. ("SMR L&amp;D") has resulted in a negative goodwill of RM319,439.</t>
  </si>
  <si>
    <t>Weighted average no. of ordinary shares of RM 0.10 each ('000)</t>
  </si>
  <si>
    <t>The Group recorded a profit to equity holders of RM122,675 against loss of RM2.9 million recorded in the corresponding period last year as  gross profit margin has improved from 36% to 80% and administrative expenses has recorded a decrease of 10% in the current period. There is a negative goodwill on the acquisition of additional 22.22 % equity shareholdings in SMR L&amp;D of RM319,439.</t>
  </si>
  <si>
    <t xml:space="preserve">The basic EPS is calculated based on the Group's profit / (loss) attributable  to ordinary equity holders  of the parent for the current quarter and cumulative year to date, and divided by the weighted average number of shares of RM0.10 each in issue for the current quarter and cumulative year to date as follows :- </t>
  </si>
  <si>
    <t>The Group recorded a profit before tax ("PBT") of RM115,679 for the current quarter  ("Q3 2009") against a profit before tax of RM70,796  in the last quarter ("Q2 2009") or 63% increase compared to immediate preceding quarter due to improved gross profit margin. However, the administrative expenses have increased by 16% due to an increase in maintenance expenses.</t>
  </si>
  <si>
    <t>Dr. Palaniappan A/L Ramanathan Chettiar, Mdm Kamatchi @ Valliammai A/P Malayandi, Krishnan A/L Ramanathan Chettiar, the Vendors of SMR L&amp;D undertook to provide a Profit Guarantee ("PG") of RM3,000,000 (unaudited profit before tax) for the 18 months period from 1st Jan 2008 to 30th June 2009. Notwithstanding this, if in the event the Vendors achieved an audited PBT of SMR L&amp;D of RM2,000,000 for FYE 31st Dec 2008, the Vendors shall be deemed to have met and satisfied the PG and the full transfer consideration shall be payable to the Vendors by the Company.</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</si>
</sst>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0_)"/>
    <numFmt numFmtId="180" formatCode="0.0"/>
    <numFmt numFmtId="181" formatCode="_(* #,##0.00_);_(* \(#,##0.00\);_(* &quot;-&quot;_);_(@_)"/>
    <numFmt numFmtId="182" formatCode="0.000"/>
    <numFmt numFmtId="183" formatCode="_(* #,##0.0_);_(* \(#,##0.0\);_(* &quot;-&quot;??_);_(@_)"/>
    <numFmt numFmtId="184" formatCode="[$-C09]dddd\,\ d\ mmmm\ yyyy"/>
    <numFmt numFmtId="185" formatCode="[$-409]h:mm:ss\ AM/PM"/>
    <numFmt numFmtId="186" formatCode="&quot;RM&quot;\ #,##0_);\(&quot;RM&quot;\ #,##0\)"/>
    <numFmt numFmtId="187" formatCode="&quot;RM&quot;\ #,##0_);[Red]\(&quot;RM&quot;\ #,##0\)"/>
    <numFmt numFmtId="188" formatCode="&quot;RM&quot;\ #,##0.00_);\(&quot;RM&quot;\ #,##0.00\)"/>
    <numFmt numFmtId="189" formatCode="&quot;RM&quot;\ #,##0.00_);[Red]\(&quot;RM&quot;\ #,##0.00\)"/>
    <numFmt numFmtId="190" formatCode="_(&quot;RM&quot;\ * #,##0_);_(&quot;RM&quot;\ * \(#,##0\);_(&quot;RM&quot;\ * &quot;-&quot;_);_(@_)"/>
    <numFmt numFmtId="191" formatCode="_(&quot;RM&quot;\ * #,##0.00_);_(&quot;RM&quot;\ * \(#,##0.00\);_(&quot;RM&quot;\ *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409]dddd\,\ mmmm\ dd\,\ yyyy"/>
    <numFmt numFmtId="198" formatCode="0.0%"/>
    <numFmt numFmtId="199" formatCode="_(* #,##0.000_);_(* \(#,##0.000\);_(* &quot;-&quot;??_);_(@_)"/>
    <numFmt numFmtId="200" formatCode="_(* #,##0.0000_);_(* \(#,##0.0000\);_(* &quot;-&quot;??_);_(@_)"/>
    <numFmt numFmtId="201" formatCode="_(* #,##0.00000_);_(* \(#,##0.00000\);_(* &quot;-&quot;??_);_(@_)"/>
    <numFmt numFmtId="202" formatCode="0.000%"/>
    <numFmt numFmtId="203" formatCode="_(* #,##0.000000_);_(* \(#,##0.000000\);_(* &quot;-&quot;??_);_(@_)"/>
    <numFmt numFmtId="204" formatCode="&quot;$&quot;#,##0.00"/>
    <numFmt numFmtId="205" formatCode="&quot;$&quot;#,##0.000"/>
    <numFmt numFmtId="206" formatCode="&quot;$&quot;#,##0.0000"/>
    <numFmt numFmtId="207" formatCode="&quot;$&quot;#,##0.0"/>
    <numFmt numFmtId="208" formatCode="&quot;$&quot;#,##0"/>
    <numFmt numFmtId="209" formatCode="#,##0.00_ ;\-#,##0.00\ "/>
    <numFmt numFmtId="210" formatCode="_(* #,##0.0_);_(* \(#,##0.0\);_(* &quot;-&quot;_);_(@_)"/>
    <numFmt numFmtId="211" formatCode="_(* #,##0.0000000_);_(* \(#,##0.0000000\);_(* &quot;-&quot;??_);_(@_)"/>
    <numFmt numFmtId="212" formatCode="_(* #,##0.00000000_);_(* \(#,##0.00000000\);_(* &quot;-&quot;??_);_(@_)"/>
    <numFmt numFmtId="213" formatCode="_(* #,##0.000000000_);_(* \(#,##0.000000000\);_(* &quot;-&quot;??_);_(@_)"/>
    <numFmt numFmtId="214" formatCode="_(* #,##0.0000000000_);_(* \(#,##0.0000000000\);_(* &quot;-&quot;??_);_(@_)"/>
    <numFmt numFmtId="215" formatCode="_(* #,##0.000_);_(* \(#,##0.000\);_(* &quot;-&quot;_);_(@_)"/>
  </numFmts>
  <fonts count="100">
    <font>
      <sz val="10"/>
      <name val="Arial"/>
      <family val="2"/>
    </font>
    <font>
      <sz val="11"/>
      <color indexed="8"/>
      <name val="Calibri"/>
      <family val="2"/>
    </font>
    <font>
      <b/>
      <sz val="10"/>
      <name val="Arial"/>
      <family val="2"/>
    </font>
    <font>
      <sz val="12"/>
      <name val="Times New Roman"/>
      <family val="1"/>
    </font>
    <font>
      <sz val="10"/>
      <name val="MS Sans Serif"/>
      <family val="2"/>
    </font>
    <font>
      <sz val="8"/>
      <name val="Arial"/>
      <family val="2"/>
    </font>
    <font>
      <sz val="10"/>
      <name val="Times New Roman"/>
      <family val="1"/>
    </font>
    <font>
      <b/>
      <i/>
      <sz val="16"/>
      <name val="Helv"/>
      <family val="2"/>
    </font>
    <font>
      <i/>
      <sz val="10"/>
      <color indexed="10"/>
      <name val="Arial"/>
      <family val="2"/>
    </font>
    <font>
      <i/>
      <sz val="10"/>
      <name val="Arial"/>
      <family val="2"/>
    </font>
    <font>
      <sz val="9"/>
      <name val="Arial"/>
      <family val="2"/>
    </font>
    <font>
      <b/>
      <i/>
      <u val="single"/>
      <sz val="8"/>
      <name val="Arial"/>
      <family val="2"/>
    </font>
    <font>
      <b/>
      <i/>
      <sz val="8"/>
      <name val="Arial"/>
      <family val="2"/>
    </font>
    <font>
      <sz val="10"/>
      <color indexed="8"/>
      <name val="Calibri"/>
      <family val="2"/>
    </font>
    <font>
      <u val="single"/>
      <sz val="10"/>
      <color indexed="20"/>
      <name val="Calibri"/>
      <family val="2"/>
    </font>
    <font>
      <u val="single"/>
      <sz val="10"/>
      <color indexed="12"/>
      <name val="Calibri"/>
      <family val="2"/>
    </font>
    <font>
      <i/>
      <sz val="8"/>
      <name val="Arial"/>
      <family val="2"/>
    </font>
    <font>
      <i/>
      <sz val="9"/>
      <name val="Arial"/>
      <family val="2"/>
    </font>
    <font>
      <b/>
      <sz val="9"/>
      <name val="Arial"/>
      <family val="2"/>
    </font>
    <font>
      <b/>
      <sz val="9"/>
      <color indexed="10"/>
      <name val="Arial"/>
      <family val="2"/>
    </font>
    <font>
      <b/>
      <sz val="9"/>
      <color indexed="8"/>
      <name val="Arial"/>
      <family val="2"/>
    </font>
    <font>
      <sz val="9"/>
      <color indexed="8"/>
      <name val="Arial"/>
      <family val="2"/>
    </font>
    <font>
      <b/>
      <i/>
      <u val="single"/>
      <sz val="9"/>
      <name val="Arial"/>
      <family val="2"/>
    </font>
    <font>
      <sz val="6"/>
      <name val="Arial"/>
      <family val="2"/>
    </font>
    <font>
      <sz val="10"/>
      <color indexed="8"/>
      <name val="Arial"/>
      <family val="2"/>
    </font>
    <font>
      <sz val="8"/>
      <color indexed="8"/>
      <name val="Arial"/>
      <family val="2"/>
    </font>
    <font>
      <b/>
      <sz val="10"/>
      <name val="Times New Roman"/>
      <family val="1"/>
    </font>
    <font>
      <b/>
      <sz val="10"/>
      <color indexed="8"/>
      <name val="Times New Roman"/>
      <family val="1"/>
    </font>
    <font>
      <sz val="10"/>
      <color indexed="8"/>
      <name val="Times New Roman"/>
      <family val="1"/>
    </font>
    <font>
      <b/>
      <sz val="8"/>
      <name val="Times New Roman"/>
      <family val="1"/>
    </font>
    <font>
      <sz val="7"/>
      <name val="Arial"/>
      <family val="2"/>
    </font>
    <font>
      <sz val="5"/>
      <name val="Arial"/>
      <family val="2"/>
    </font>
    <font>
      <b/>
      <i/>
      <sz val="8"/>
      <color indexed="8"/>
      <name val="Arial"/>
      <family val="2"/>
    </font>
    <font>
      <b/>
      <sz val="10"/>
      <color indexed="10"/>
      <name val="Arial"/>
      <family val="2"/>
    </font>
    <font>
      <sz val="10"/>
      <color indexed="10"/>
      <name val="Arial"/>
      <family val="2"/>
    </font>
    <font>
      <b/>
      <sz val="10"/>
      <color indexed="8"/>
      <name val="Arial"/>
      <family val="2"/>
    </font>
    <font>
      <sz val="10"/>
      <color indexed="30"/>
      <name val="Arial"/>
      <family val="2"/>
    </font>
    <font>
      <sz val="9"/>
      <color indexed="10"/>
      <name val="Arial"/>
      <family val="2"/>
    </font>
    <font>
      <sz val="9"/>
      <color indexed="30"/>
      <name val="Arial"/>
      <family val="2"/>
    </font>
    <font>
      <b/>
      <u val="single"/>
      <sz val="10"/>
      <name val="Arial"/>
      <family val="2"/>
    </font>
    <font>
      <sz val="9"/>
      <color indexed="49"/>
      <name val="Arial"/>
      <family val="2"/>
    </font>
    <font>
      <b/>
      <sz val="9"/>
      <color indexed="49"/>
      <name val="Arial"/>
      <family val="2"/>
    </font>
    <font>
      <sz val="9"/>
      <color indexed="60"/>
      <name val="Arial"/>
      <family val="2"/>
    </font>
    <font>
      <b/>
      <sz val="9"/>
      <color indexed="60"/>
      <name val="Arial"/>
      <family val="2"/>
    </font>
    <font>
      <sz val="9"/>
      <color indexed="62"/>
      <name val="Arial"/>
      <family val="2"/>
    </font>
    <font>
      <b/>
      <sz val="9"/>
      <color indexed="62"/>
      <name val="Arial"/>
      <family val="2"/>
    </font>
    <font>
      <sz val="11"/>
      <color indexed="10"/>
      <name val="Arial"/>
      <family val="2"/>
    </font>
    <font>
      <sz val="9"/>
      <name val="Times New Roman"/>
      <family val="1"/>
    </font>
    <font>
      <u val="single"/>
      <sz val="9"/>
      <name val="Arial"/>
      <family val="2"/>
    </font>
    <font>
      <b/>
      <sz val="8"/>
      <name val="Arial"/>
      <family val="2"/>
    </font>
    <font>
      <sz val="8"/>
      <name val="Times New Roman"/>
      <family val="1"/>
    </font>
    <font>
      <sz val="8"/>
      <color indexed="8"/>
      <name val="Times New Roman"/>
      <family val="1"/>
    </font>
    <font>
      <b/>
      <u val="single"/>
      <sz val="10"/>
      <color indexed="8"/>
      <name val="Calibri"/>
      <family val="2"/>
    </font>
    <font>
      <b/>
      <sz val="10"/>
      <color indexed="8"/>
      <name val="Cambria"/>
      <family val="1"/>
    </font>
    <font>
      <b/>
      <u val="single"/>
      <sz val="10"/>
      <color indexed="8"/>
      <name val="Cambria"/>
      <family val="1"/>
    </font>
    <font>
      <b/>
      <sz val="9"/>
      <color indexed="8"/>
      <name val="Cambria"/>
      <family val="1"/>
    </font>
    <font>
      <b/>
      <u val="single"/>
      <sz val="9"/>
      <color indexed="8"/>
      <name val="Cambria"/>
      <family val="1"/>
    </font>
    <font>
      <sz val="10"/>
      <name val="Cambria"/>
      <family val="1"/>
    </font>
    <font>
      <b/>
      <sz val="9"/>
      <name val="Cambria"/>
      <family val="1"/>
    </font>
    <font>
      <i/>
      <sz val="9"/>
      <name val="Cambria"/>
      <family val="1"/>
    </font>
    <font>
      <b/>
      <sz val="8"/>
      <color indexed="8"/>
      <name val="Arial"/>
      <family val="2"/>
    </font>
    <font>
      <b/>
      <sz val="8"/>
      <name val="Cambria"/>
      <family val="1"/>
    </font>
    <font>
      <sz val="11"/>
      <name val="Times New Roman"/>
      <family val="1"/>
    </font>
    <font>
      <b/>
      <sz val="11"/>
      <color indexed="8"/>
      <name val="Arial"/>
      <family val="2"/>
    </font>
    <font>
      <b/>
      <sz val="11"/>
      <name val="Times New Roman"/>
      <family val="1"/>
    </font>
    <font>
      <sz val="11"/>
      <color indexed="8"/>
      <name val="Times New Roman"/>
      <family val="1"/>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thin"/>
      <bottom/>
    </border>
    <border>
      <left/>
      <right/>
      <top style="thin"/>
      <bottom style="thin"/>
    </border>
    <border>
      <left/>
      <right/>
      <top style="thin"/>
      <bottom style="medium"/>
    </border>
    <border>
      <left style="thin"/>
      <right/>
      <top style="thin"/>
      <bottom style="thin"/>
    </border>
    <border>
      <left/>
      <right style="thin"/>
      <top style="thin"/>
      <bottom style="thin"/>
    </border>
    <border>
      <left/>
      <right/>
      <top/>
      <bottom style="double"/>
    </border>
    <border>
      <left style="medium"/>
      <right style="medium"/>
      <top style="medium"/>
      <bottom>
        <color indexed="63"/>
      </bottom>
    </border>
    <border>
      <left style="medium"/>
      <right style="medium"/>
      <top>
        <color indexed="63"/>
      </top>
      <bottom>
        <color indexed="63"/>
      </bottom>
    </border>
    <border>
      <left style="medium"/>
      <right style="medium"/>
      <top/>
      <bottom style="thin"/>
    </border>
    <border>
      <left style="medium"/>
      <right style="medium"/>
      <top style="thin"/>
      <bottom style="medium"/>
    </border>
    <border>
      <left style="medium"/>
      <right style="medium"/>
      <top>
        <color indexed="63"/>
      </top>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4" fillId="0" borderId="0">
      <alignment/>
      <protection/>
    </xf>
    <xf numFmtId="0" fontId="88" fillId="0" borderId="0" applyNumberFormat="0" applyFill="0" applyBorder="0" applyAlignment="0" applyProtection="0"/>
    <xf numFmtId="0" fontId="14" fillId="0" borderId="0" applyNumberFormat="0" applyFill="0" applyBorder="0" applyAlignment="0" applyProtection="0"/>
    <xf numFmtId="0" fontId="89" fillId="29" borderId="0" applyNumberFormat="0" applyBorder="0" applyAlignment="0" applyProtection="0"/>
    <xf numFmtId="38" fontId="5" fillId="30"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5" fillId="0" borderId="0" applyNumberFormat="0" applyFill="0" applyBorder="0" applyAlignment="0" applyProtection="0"/>
    <xf numFmtId="0" fontId="93" fillId="31" borderId="1" applyNumberFormat="0" applyAlignment="0" applyProtection="0"/>
    <xf numFmtId="10" fontId="5" fillId="32" borderId="6" applyNumberFormat="0" applyBorder="0" applyAlignment="0" applyProtection="0"/>
    <xf numFmtId="0" fontId="0" fillId="0" borderId="0" applyNumberFormat="0" applyFont="0">
      <alignment wrapText="1"/>
      <protection/>
    </xf>
    <xf numFmtId="0" fontId="94" fillId="0" borderId="7" applyNumberFormat="0" applyFill="0" applyAlignment="0" applyProtection="0"/>
    <xf numFmtId="0" fontId="95" fillId="33" borderId="0" applyNumberFormat="0" applyBorder="0" applyAlignment="0" applyProtection="0"/>
    <xf numFmtId="0" fontId="6" fillId="0" borderId="0">
      <alignment/>
      <protection/>
    </xf>
    <xf numFmtId="179" fontId="7" fillId="0" borderId="0">
      <alignment/>
      <protection/>
    </xf>
    <xf numFmtId="0" fontId="13" fillId="0" borderId="0">
      <alignment/>
      <protection/>
    </xf>
    <xf numFmtId="0" fontId="0" fillId="34" borderId="8" applyNumberFormat="0" applyFont="0" applyAlignment="0" applyProtection="0"/>
    <xf numFmtId="0" fontId="96"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97" fillId="0" borderId="0" applyNumberFormat="0" applyFill="0" applyBorder="0" applyAlignment="0" applyProtection="0"/>
    <xf numFmtId="0" fontId="98" fillId="0" borderId="10" applyNumberFormat="0" applyFill="0" applyAlignment="0" applyProtection="0"/>
    <xf numFmtId="169" fontId="0" fillId="0" borderId="0" applyFont="0" applyFill="0" applyBorder="0" applyAlignment="0" applyProtection="0"/>
    <xf numFmtId="171"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99" fillId="0" borderId="0" applyNumberFormat="0" applyFill="0" applyBorder="0" applyAlignment="0" applyProtection="0"/>
  </cellStyleXfs>
  <cellXfs count="666">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ont="1" applyAlignment="1">
      <alignment/>
    </xf>
    <xf numFmtId="41" fontId="0" fillId="0" borderId="0" xfId="0" applyNumberFormat="1" applyFont="1" applyAlignment="1">
      <alignment/>
    </xf>
    <xf numFmtId="0" fontId="0" fillId="0" borderId="0" xfId="0" applyFont="1" applyAlignment="1">
      <alignment/>
    </xf>
    <xf numFmtId="41" fontId="0" fillId="0" borderId="0" xfId="0" applyNumberFormat="1" applyFont="1" applyAlignment="1">
      <alignment/>
    </xf>
    <xf numFmtId="0" fontId="9" fillId="0" borderId="0" xfId="0" applyFont="1" applyFill="1" applyAlignment="1">
      <alignment/>
    </xf>
    <xf numFmtId="0" fontId="0" fillId="0" borderId="0" xfId="0" applyFont="1" applyFill="1" applyAlignment="1">
      <alignment/>
    </xf>
    <xf numFmtId="0" fontId="2" fillId="0" borderId="0" xfId="0" applyFont="1" applyFill="1" applyAlignment="1">
      <alignment/>
    </xf>
    <xf numFmtId="41" fontId="0" fillId="0" borderId="0" xfId="0" applyNumberFormat="1" applyFont="1" applyFill="1" applyAlignment="1">
      <alignment/>
    </xf>
    <xf numFmtId="178" fontId="0" fillId="0" borderId="0" xfId="43" applyNumberFormat="1" applyFont="1" applyFill="1" applyAlignment="1">
      <alignment/>
    </xf>
    <xf numFmtId="0" fontId="8" fillId="0" borderId="0" xfId="0" applyFont="1" applyFill="1" applyAlignment="1">
      <alignment/>
    </xf>
    <xf numFmtId="0" fontId="16" fillId="0" borderId="0" xfId="0" applyFont="1" applyAlignment="1">
      <alignment/>
    </xf>
    <xf numFmtId="0" fontId="5" fillId="0" borderId="0" xfId="0" applyFont="1" applyAlignment="1">
      <alignment/>
    </xf>
    <xf numFmtId="41" fontId="5" fillId="0" borderId="0" xfId="0" applyNumberFormat="1" applyFont="1" applyAlignment="1">
      <alignment/>
    </xf>
    <xf numFmtId="41" fontId="5" fillId="0" borderId="0" xfId="0" applyNumberFormat="1" applyFont="1" applyFill="1" applyAlignment="1">
      <alignment/>
    </xf>
    <xf numFmtId="178" fontId="0" fillId="0" borderId="0" xfId="0" applyNumberFormat="1" applyFont="1" applyAlignment="1">
      <alignment/>
    </xf>
    <xf numFmtId="0" fontId="0" fillId="0" borderId="0" xfId="0" applyFont="1" applyAlignment="1">
      <alignment/>
    </xf>
    <xf numFmtId="178" fontId="0" fillId="0" borderId="0" xfId="43" applyNumberFormat="1" applyFont="1" applyAlignment="1">
      <alignment/>
    </xf>
    <xf numFmtId="43" fontId="0" fillId="0" borderId="0" xfId="43" applyFont="1" applyAlignment="1">
      <alignment/>
    </xf>
    <xf numFmtId="178" fontId="0" fillId="0" borderId="0" xfId="0" applyNumberFormat="1" applyFont="1" applyFill="1" applyAlignment="1">
      <alignment/>
    </xf>
    <xf numFmtId="43" fontId="0" fillId="0" borderId="0" xfId="0" applyNumberFormat="1" applyFont="1" applyFill="1" applyAlignment="1">
      <alignment/>
    </xf>
    <xf numFmtId="0" fontId="0" fillId="0" borderId="0" xfId="0" applyFont="1" applyFill="1" applyAlignment="1">
      <alignment horizontal="left" vertical="center" wrapText="1"/>
    </xf>
    <xf numFmtId="178" fontId="0" fillId="0" borderId="0" xfId="43" applyNumberFormat="1" applyFont="1" applyAlignment="1">
      <alignment/>
    </xf>
    <xf numFmtId="178" fontId="0" fillId="0" borderId="0" xfId="43" applyNumberFormat="1" applyFont="1" applyAlignment="1">
      <alignment horizontal="center"/>
    </xf>
    <xf numFmtId="0" fontId="10" fillId="0" borderId="0" xfId="0" applyFont="1" applyAlignment="1">
      <alignment horizontal="left" vertical="top"/>
    </xf>
    <xf numFmtId="0" fontId="5" fillId="0" borderId="0" xfId="0" applyFont="1" applyFill="1" applyAlignment="1">
      <alignment horizontal="justify" vertical="center" wrapText="1"/>
    </xf>
    <xf numFmtId="178" fontId="0" fillId="0" borderId="0" xfId="43" applyNumberFormat="1" applyFont="1" applyAlignment="1">
      <alignment horizontal="center"/>
    </xf>
    <xf numFmtId="0" fontId="16" fillId="0" borderId="0" xfId="0" applyFont="1" applyFill="1" applyAlignment="1">
      <alignment/>
    </xf>
    <xf numFmtId="0" fontId="5" fillId="0" borderId="0" xfId="0" applyFont="1" applyFill="1" applyAlignment="1">
      <alignment/>
    </xf>
    <xf numFmtId="0" fontId="18" fillId="0" borderId="0" xfId="0" applyFont="1" applyAlignment="1">
      <alignment/>
    </xf>
    <xf numFmtId="178" fontId="18" fillId="0" borderId="0" xfId="43" applyNumberFormat="1" applyFont="1" applyAlignment="1">
      <alignment/>
    </xf>
    <xf numFmtId="178" fontId="5" fillId="0" borderId="0" xfId="0" applyNumberFormat="1" applyFont="1" applyAlignment="1">
      <alignment/>
    </xf>
    <xf numFmtId="0" fontId="10" fillId="0" borderId="0" xfId="0" applyFont="1" applyAlignment="1">
      <alignment/>
    </xf>
    <xf numFmtId="178" fontId="10" fillId="0" borderId="0" xfId="0" applyNumberFormat="1" applyFont="1" applyAlignment="1">
      <alignment/>
    </xf>
    <xf numFmtId="0" fontId="18" fillId="0" borderId="0" xfId="0" applyFont="1" applyAlignment="1">
      <alignment horizontal="center"/>
    </xf>
    <xf numFmtId="0" fontId="18" fillId="0" borderId="0" xfId="0" applyFont="1" applyBorder="1" applyAlignment="1">
      <alignment horizontal="center"/>
    </xf>
    <xf numFmtId="0" fontId="10" fillId="0" borderId="0" xfId="0" applyFont="1" applyFill="1" applyBorder="1" applyAlignment="1">
      <alignment/>
    </xf>
    <xf numFmtId="0" fontId="10" fillId="0" borderId="0" xfId="0" applyFont="1" applyAlignment="1">
      <alignment horizontal="center"/>
    </xf>
    <xf numFmtId="41" fontId="10" fillId="0" borderId="0" xfId="0" applyNumberFormat="1" applyFont="1" applyAlignment="1">
      <alignment/>
    </xf>
    <xf numFmtId="178" fontId="10" fillId="0" borderId="0" xfId="43" applyNumberFormat="1" applyFont="1" applyFill="1" applyAlignment="1">
      <alignment horizontal="center"/>
    </xf>
    <xf numFmtId="43" fontId="10" fillId="0" borderId="0" xfId="43" applyFont="1" applyAlignment="1">
      <alignment horizontal="left"/>
    </xf>
    <xf numFmtId="178" fontId="10" fillId="0" borderId="0" xfId="43" applyNumberFormat="1" applyFont="1" applyAlignment="1">
      <alignment/>
    </xf>
    <xf numFmtId="43" fontId="10" fillId="0" borderId="0" xfId="43" applyFont="1" applyAlignment="1">
      <alignment/>
    </xf>
    <xf numFmtId="178" fontId="10" fillId="0" borderId="0" xfId="43" applyNumberFormat="1" applyFont="1" applyFill="1" applyAlignment="1">
      <alignment/>
    </xf>
    <xf numFmtId="41" fontId="10" fillId="0" borderId="0" xfId="0" applyNumberFormat="1" applyFont="1" applyBorder="1" applyAlignment="1">
      <alignment/>
    </xf>
    <xf numFmtId="178" fontId="10" fillId="0" borderId="11" xfId="43" applyNumberFormat="1" applyFont="1" applyFill="1" applyBorder="1" applyAlignment="1">
      <alignment horizontal="center"/>
    </xf>
    <xf numFmtId="43" fontId="10" fillId="0" borderId="0" xfId="43" applyFont="1" applyFill="1" applyAlignment="1">
      <alignment/>
    </xf>
    <xf numFmtId="0" fontId="10" fillId="0" borderId="0" xfId="0" applyFont="1" applyFill="1" applyAlignment="1">
      <alignment/>
    </xf>
    <xf numFmtId="0" fontId="18" fillId="0" borderId="0" xfId="0" applyFont="1" applyBorder="1" applyAlignment="1">
      <alignment/>
    </xf>
    <xf numFmtId="0" fontId="10" fillId="0" borderId="0" xfId="0" applyFont="1" applyBorder="1" applyAlignment="1">
      <alignment/>
    </xf>
    <xf numFmtId="178" fontId="10" fillId="0" borderId="0" xfId="43" applyNumberFormat="1" applyFont="1" applyBorder="1" applyAlignment="1">
      <alignment/>
    </xf>
    <xf numFmtId="0" fontId="10" fillId="0" borderId="0" xfId="0" applyFont="1" applyAlignment="1" quotePrefix="1">
      <alignment/>
    </xf>
    <xf numFmtId="178" fontId="10" fillId="0" borderId="11" xfId="43" applyNumberFormat="1" applyFont="1" applyFill="1" applyBorder="1" applyAlignment="1">
      <alignment/>
    </xf>
    <xf numFmtId="178" fontId="10" fillId="0" borderId="0" xfId="43" applyNumberFormat="1" applyFont="1" applyFill="1" applyBorder="1" applyAlignment="1">
      <alignment horizontal="center"/>
    </xf>
    <xf numFmtId="178" fontId="10" fillId="0" borderId="0" xfId="43" applyNumberFormat="1" applyFont="1" applyFill="1" applyBorder="1" applyAlignment="1">
      <alignment/>
    </xf>
    <xf numFmtId="41" fontId="10" fillId="0" borderId="0" xfId="0" applyNumberFormat="1" applyFont="1" applyFill="1" applyAlignment="1">
      <alignment/>
    </xf>
    <xf numFmtId="0" fontId="17" fillId="0" borderId="0" xfId="0" applyFont="1" applyFill="1" applyAlignment="1">
      <alignment vertical="center" wrapText="1"/>
    </xf>
    <xf numFmtId="178" fontId="17" fillId="0" borderId="0" xfId="0" applyNumberFormat="1" applyFont="1" applyFill="1" applyAlignment="1">
      <alignment vertical="center" wrapText="1"/>
    </xf>
    <xf numFmtId="0" fontId="19" fillId="0" borderId="0" xfId="0" applyFont="1" applyAlignment="1">
      <alignment horizontal="center"/>
    </xf>
    <xf numFmtId="0" fontId="10" fillId="0" borderId="0" xfId="0" applyFont="1" applyAlignment="1" quotePrefix="1">
      <alignment horizontal="center"/>
    </xf>
    <xf numFmtId="15" fontId="10" fillId="0" borderId="0" xfId="0" applyNumberFormat="1" applyFont="1" applyAlignment="1">
      <alignment horizontal="center"/>
    </xf>
    <xf numFmtId="12" fontId="10" fillId="0" borderId="0" xfId="0" applyNumberFormat="1" applyFont="1" applyAlignment="1">
      <alignment horizontal="center"/>
    </xf>
    <xf numFmtId="178" fontId="18" fillId="0" borderId="0" xfId="43" applyNumberFormat="1" applyFont="1" applyFill="1" applyAlignment="1">
      <alignment/>
    </xf>
    <xf numFmtId="0" fontId="22" fillId="0" borderId="0" xfId="0" applyFont="1" applyAlignment="1">
      <alignment horizontal="center"/>
    </xf>
    <xf numFmtId="178" fontId="18" fillId="0" borderId="0" xfId="43" applyNumberFormat="1" applyFont="1" applyAlignment="1">
      <alignment horizontal="center"/>
    </xf>
    <xf numFmtId="178" fontId="18" fillId="0" borderId="0" xfId="43" applyNumberFormat="1" applyFont="1" applyFill="1" applyAlignment="1">
      <alignment horizontal="center"/>
    </xf>
    <xf numFmtId="0" fontId="18" fillId="0" borderId="12" xfId="0" applyFont="1" applyBorder="1" applyAlignment="1">
      <alignment horizontal="center"/>
    </xf>
    <xf numFmtId="178" fontId="18" fillId="0" borderId="12" xfId="43" applyNumberFormat="1" applyFont="1" applyFill="1" applyBorder="1" applyAlignment="1">
      <alignment horizontal="center"/>
    </xf>
    <xf numFmtId="178" fontId="10" fillId="0" borderId="0" xfId="43" applyNumberFormat="1" applyFont="1" applyFill="1" applyAlignment="1">
      <alignment horizontal="right"/>
    </xf>
    <xf numFmtId="178" fontId="10" fillId="0" borderId="0" xfId="0" applyNumberFormat="1" applyFont="1" applyFill="1" applyAlignment="1">
      <alignment/>
    </xf>
    <xf numFmtId="41" fontId="10" fillId="0" borderId="13" xfId="0" applyNumberFormat="1" applyFont="1" applyFill="1" applyBorder="1" applyAlignment="1">
      <alignment/>
    </xf>
    <xf numFmtId="178" fontId="18" fillId="0" borderId="0" xfId="43" applyNumberFormat="1" applyFont="1" applyBorder="1" applyAlignment="1">
      <alignment/>
    </xf>
    <xf numFmtId="178" fontId="10" fillId="0" borderId="0" xfId="43" applyNumberFormat="1" applyFont="1" applyAlignment="1">
      <alignment horizontal="center"/>
    </xf>
    <xf numFmtId="178" fontId="10" fillId="0" borderId="14" xfId="43" applyNumberFormat="1" applyFont="1" applyFill="1" applyBorder="1" applyAlignment="1">
      <alignment/>
    </xf>
    <xf numFmtId="178" fontId="10" fillId="0" borderId="0" xfId="43" applyNumberFormat="1" applyFont="1" applyFill="1" applyAlignment="1">
      <alignment horizontal="left" indent="1"/>
    </xf>
    <xf numFmtId="41" fontId="23" fillId="0" borderId="0" xfId="0" applyNumberFormat="1" applyFont="1" applyFill="1" applyAlignment="1">
      <alignment/>
    </xf>
    <xf numFmtId="178" fontId="23" fillId="0" borderId="0" xfId="43" applyNumberFormat="1" applyFont="1" applyFill="1" applyAlignment="1">
      <alignment/>
    </xf>
    <xf numFmtId="178" fontId="23" fillId="0" borderId="0" xfId="43" applyNumberFormat="1" applyFont="1" applyFill="1" applyAlignment="1">
      <alignment horizontal="center"/>
    </xf>
    <xf numFmtId="0" fontId="23" fillId="0" borderId="0" xfId="0" applyFont="1" applyFill="1" applyAlignment="1">
      <alignment/>
    </xf>
    <xf numFmtId="178" fontId="23" fillId="0" borderId="0" xfId="0" applyNumberFormat="1" applyFont="1" applyFill="1" applyAlignment="1">
      <alignment/>
    </xf>
    <xf numFmtId="0" fontId="24" fillId="0" borderId="0" xfId="0" applyFont="1" applyAlignment="1">
      <alignment horizontal="right"/>
    </xf>
    <xf numFmtId="0" fontId="24" fillId="0" borderId="0" xfId="0" applyFont="1" applyFill="1" applyAlignment="1">
      <alignment horizontal="right"/>
    </xf>
    <xf numFmtId="49" fontId="18" fillId="0" borderId="12" xfId="0" applyNumberFormat="1" applyFont="1" applyFill="1" applyBorder="1" applyAlignment="1">
      <alignment horizontal="center"/>
    </xf>
    <xf numFmtId="0" fontId="25" fillId="0" borderId="0" xfId="0" applyFont="1" applyFill="1" applyAlignment="1">
      <alignment horizontal="right"/>
    </xf>
    <xf numFmtId="43" fontId="5" fillId="0" borderId="0" xfId="43" applyFont="1" applyFill="1" applyAlignment="1">
      <alignment/>
    </xf>
    <xf numFmtId="41" fontId="5" fillId="0" borderId="0" xfId="0" applyNumberFormat="1" applyFont="1" applyFill="1" applyBorder="1" applyAlignment="1">
      <alignment/>
    </xf>
    <xf numFmtId="198" fontId="0" fillId="0" borderId="0" xfId="67" applyNumberFormat="1" applyFont="1" applyFill="1" applyAlignment="1">
      <alignment/>
    </xf>
    <xf numFmtId="178" fontId="21" fillId="0" borderId="0" xfId="43" applyNumberFormat="1" applyFont="1" applyFill="1" applyAlignment="1">
      <alignment/>
    </xf>
    <xf numFmtId="198" fontId="10" fillId="0" borderId="0" xfId="0" applyNumberFormat="1" applyFont="1" applyAlignment="1">
      <alignment/>
    </xf>
    <xf numFmtId="178" fontId="18" fillId="0" borderId="14" xfId="43" applyNumberFormat="1" applyFont="1" applyFill="1" applyBorder="1" applyAlignment="1">
      <alignment/>
    </xf>
    <xf numFmtId="0" fontId="12" fillId="0" borderId="0" xfId="0" applyFont="1" applyAlignment="1">
      <alignment horizontal="left"/>
    </xf>
    <xf numFmtId="0" fontId="2" fillId="0" borderId="0" xfId="0" applyFont="1" applyAlignment="1">
      <alignment vertical="top"/>
    </xf>
    <xf numFmtId="0" fontId="11" fillId="0" borderId="0" xfId="0" applyFont="1" applyAlignment="1">
      <alignment horizontal="center" vertical="top"/>
    </xf>
    <xf numFmtId="178" fontId="2" fillId="0" borderId="0" xfId="43" applyNumberFormat="1" applyFont="1" applyAlignment="1">
      <alignment horizontal="center" vertical="top"/>
    </xf>
    <xf numFmtId="0" fontId="24" fillId="0" borderId="0" xfId="0" applyFont="1" applyAlignment="1">
      <alignment/>
    </xf>
    <xf numFmtId="0" fontId="32" fillId="0" borderId="0" xfId="0" applyFont="1" applyAlignment="1">
      <alignment horizontal="left"/>
    </xf>
    <xf numFmtId="0" fontId="12" fillId="0" borderId="0" xfId="0" applyFont="1" applyAlignment="1" applyProtection="1">
      <alignment horizontal="left"/>
      <protection locked="0"/>
    </xf>
    <xf numFmtId="0" fontId="12" fillId="0" borderId="0" xfId="0" applyFont="1" applyAlignment="1">
      <alignment horizontal="center" vertical="top"/>
    </xf>
    <xf numFmtId="178" fontId="18" fillId="0" borderId="0" xfId="43" applyNumberFormat="1" applyFont="1" applyFill="1" applyBorder="1" applyAlignment="1">
      <alignment horizontal="center"/>
    </xf>
    <xf numFmtId="0" fontId="2" fillId="0" borderId="0" xfId="0" applyFont="1" applyBorder="1" applyAlignment="1">
      <alignment vertical="top"/>
    </xf>
    <xf numFmtId="178" fontId="10" fillId="0" borderId="12" xfId="43" applyNumberFormat="1" applyFont="1" applyBorder="1" applyAlignment="1">
      <alignment horizontal="right"/>
    </xf>
    <xf numFmtId="41" fontId="10" fillId="0" borderId="12" xfId="0" applyNumberFormat="1" applyFont="1" applyFill="1" applyBorder="1" applyAlignment="1">
      <alignment/>
    </xf>
    <xf numFmtId="178" fontId="10" fillId="0" borderId="12" xfId="43" applyNumberFormat="1" applyFont="1" applyFill="1" applyBorder="1" applyAlignment="1">
      <alignment horizontal="center"/>
    </xf>
    <xf numFmtId="178" fontId="10" fillId="0" borderId="0" xfId="43" applyNumberFormat="1" applyFont="1" applyFill="1" applyAlignment="1" applyProtection="1">
      <alignment horizontal="right"/>
      <protection/>
    </xf>
    <xf numFmtId="178" fontId="18" fillId="0" borderId="15" xfId="43" applyNumberFormat="1" applyFont="1" applyFill="1" applyBorder="1" applyAlignment="1">
      <alignment/>
    </xf>
    <xf numFmtId="178" fontId="20" fillId="0" borderId="15" xfId="43" applyNumberFormat="1" applyFont="1" applyFill="1" applyBorder="1" applyAlignment="1">
      <alignment/>
    </xf>
    <xf numFmtId="178" fontId="21" fillId="0" borderId="0" xfId="43" applyNumberFormat="1" applyFont="1" applyFill="1" applyBorder="1" applyAlignment="1">
      <alignment/>
    </xf>
    <xf numFmtId="0" fontId="6" fillId="0" borderId="0" xfId="64" applyFont="1">
      <alignment/>
      <protection/>
    </xf>
    <xf numFmtId="0" fontId="6" fillId="0" borderId="0" xfId="64" applyFont="1" applyAlignment="1">
      <alignment vertical="justify" wrapText="1"/>
      <protection/>
    </xf>
    <xf numFmtId="0" fontId="27" fillId="0" borderId="0" xfId="64" applyFont="1">
      <alignment/>
      <protection/>
    </xf>
    <xf numFmtId="0" fontId="6" fillId="0" borderId="0" xfId="64" applyFont="1" applyFill="1">
      <alignment/>
      <protection/>
    </xf>
    <xf numFmtId="0" fontId="26" fillId="0" borderId="0" xfId="64" applyFont="1">
      <alignment/>
      <protection/>
    </xf>
    <xf numFmtId="178" fontId="6" fillId="0" borderId="0" xfId="43" applyNumberFormat="1" applyFont="1" applyFill="1" applyAlignment="1">
      <alignment/>
    </xf>
    <xf numFmtId="0" fontId="28" fillId="0" borderId="0" xfId="64" applyFont="1" applyFill="1">
      <alignment/>
      <protection/>
    </xf>
    <xf numFmtId="0" fontId="28" fillId="35" borderId="0" xfId="64" applyFont="1" applyFill="1">
      <alignment/>
      <protection/>
    </xf>
    <xf numFmtId="0" fontId="28" fillId="0" borderId="0" xfId="64" applyFont="1" applyFill="1" applyBorder="1">
      <alignment/>
      <protection/>
    </xf>
    <xf numFmtId="178" fontId="6" fillId="0" borderId="0" xfId="43" applyNumberFormat="1" applyFont="1" applyAlignment="1">
      <alignment/>
    </xf>
    <xf numFmtId="0" fontId="6" fillId="0" borderId="0" xfId="64" applyFont="1" applyAlignment="1">
      <alignment vertical="top"/>
      <protection/>
    </xf>
    <xf numFmtId="0" fontId="29" fillId="0" borderId="0" xfId="64" applyFont="1" applyAlignment="1">
      <alignment/>
      <protection/>
    </xf>
    <xf numFmtId="178" fontId="6" fillId="0" borderId="0" xfId="43" applyNumberFormat="1" applyFont="1" applyAlignment="1">
      <alignment vertical="top"/>
    </xf>
    <xf numFmtId="41" fontId="30" fillId="0" borderId="0" xfId="0" applyNumberFormat="1" applyFont="1" applyAlignment="1">
      <alignment/>
    </xf>
    <xf numFmtId="178" fontId="19" fillId="0" borderId="0" xfId="43" applyNumberFormat="1" applyFont="1" applyAlignment="1">
      <alignment/>
    </xf>
    <xf numFmtId="0" fontId="6" fillId="0" borderId="0" xfId="0" applyFont="1" applyAlignment="1">
      <alignment/>
    </xf>
    <xf numFmtId="0" fontId="6" fillId="0" borderId="0" xfId="0" applyFont="1" applyAlignment="1">
      <alignment horizontal="left" vertical="center"/>
    </xf>
    <xf numFmtId="0" fontId="6" fillId="0" borderId="0" xfId="0" applyFont="1" applyFill="1" applyAlignment="1">
      <alignment horizontal="left" vertical="center"/>
    </xf>
    <xf numFmtId="0" fontId="5" fillId="0" borderId="0" xfId="0" applyFont="1" applyAlignment="1">
      <alignment horizontal="left" vertical="center"/>
    </xf>
    <xf numFmtId="0" fontId="20" fillId="0" borderId="0" xfId="0" applyFont="1" applyAlignment="1">
      <alignment/>
    </xf>
    <xf numFmtId="0" fontId="21" fillId="0" borderId="0" xfId="0" applyFont="1" applyAlignment="1">
      <alignment/>
    </xf>
    <xf numFmtId="41" fontId="21" fillId="0" borderId="0" xfId="0" applyNumberFormat="1" applyFont="1" applyAlignment="1">
      <alignment/>
    </xf>
    <xf numFmtId="178" fontId="21" fillId="0" borderId="0" xfId="43" applyNumberFormat="1" applyFont="1" applyFill="1" applyAlignment="1">
      <alignment/>
    </xf>
    <xf numFmtId="0" fontId="33" fillId="0" borderId="0" xfId="0" applyFont="1" applyAlignment="1">
      <alignment/>
    </xf>
    <xf numFmtId="0" fontId="0" fillId="0" borderId="0" xfId="0" applyFont="1" applyAlignment="1">
      <alignment horizontal="center"/>
    </xf>
    <xf numFmtId="0" fontId="35" fillId="0" borderId="0" xfId="0" applyFont="1" applyAlignment="1">
      <alignment horizontal="center"/>
    </xf>
    <xf numFmtId="0" fontId="2" fillId="0" borderId="0" xfId="0" applyFont="1" applyAlignment="1">
      <alignment horizontal="center"/>
    </xf>
    <xf numFmtId="0" fontId="24" fillId="0" borderId="0" xfId="0" applyFont="1" applyBorder="1" applyAlignment="1">
      <alignment horizontal="right"/>
    </xf>
    <xf numFmtId="0" fontId="0" fillId="0" borderId="0" xfId="0" applyFont="1" applyFill="1" applyAlignment="1">
      <alignment/>
    </xf>
    <xf numFmtId="0" fontId="24" fillId="0" borderId="0" xfId="0" applyFont="1" applyFill="1" applyBorder="1" applyAlignment="1">
      <alignment horizontal="right"/>
    </xf>
    <xf numFmtId="0" fontId="35" fillId="0" borderId="0" xfId="0" applyFont="1" applyFill="1" applyBorder="1" applyAlignment="1">
      <alignment horizontal="center"/>
    </xf>
    <xf numFmtId="0" fontId="35" fillId="0" borderId="0" xfId="0" applyFont="1" applyFill="1" applyBorder="1" applyAlignment="1" quotePrefix="1">
      <alignment horizontal="center"/>
    </xf>
    <xf numFmtId="0" fontId="2" fillId="0" borderId="0" xfId="0" applyFont="1" applyFill="1" applyAlignment="1">
      <alignment horizontal="center"/>
    </xf>
    <xf numFmtId="49" fontId="2" fillId="0" borderId="12"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178" fontId="24" fillId="0" borderId="0" xfId="43" applyNumberFormat="1" applyFont="1" applyFill="1" applyBorder="1" applyAlignment="1">
      <alignment horizontal="right"/>
    </xf>
    <xf numFmtId="0" fontId="0" fillId="0" borderId="0" xfId="0" applyFont="1" applyFill="1" applyBorder="1" applyAlignment="1">
      <alignment/>
    </xf>
    <xf numFmtId="41" fontId="0" fillId="0" borderId="0" xfId="0" applyNumberFormat="1" applyFont="1" applyFill="1" applyBorder="1" applyAlignment="1">
      <alignment/>
    </xf>
    <xf numFmtId="41" fontId="36" fillId="0" borderId="0" xfId="0" applyNumberFormat="1" applyFont="1" applyFill="1" applyBorder="1" applyAlignment="1">
      <alignment/>
    </xf>
    <xf numFmtId="41" fontId="0" fillId="0" borderId="0" xfId="0" applyNumberFormat="1" applyFont="1" applyFill="1" applyAlignment="1">
      <alignment/>
    </xf>
    <xf numFmtId="178" fontId="0" fillId="0" borderId="0" xfId="0" applyNumberFormat="1" applyFont="1" applyFill="1" applyAlignment="1">
      <alignment/>
    </xf>
    <xf numFmtId="43" fontId="0" fillId="0" borderId="0" xfId="43" applyFont="1" applyFill="1" applyBorder="1" applyAlignment="1">
      <alignment horizontal="center"/>
    </xf>
    <xf numFmtId="9" fontId="24" fillId="0" borderId="0" xfId="67" applyFont="1" applyFill="1" applyBorder="1" applyAlignment="1">
      <alignment/>
    </xf>
    <xf numFmtId="178" fontId="24" fillId="0" borderId="0" xfId="43" applyNumberFormat="1" applyFont="1" applyFill="1" applyBorder="1" applyAlignment="1">
      <alignment horizontal="center"/>
    </xf>
    <xf numFmtId="178" fontId="0" fillId="0" borderId="0" xfId="43" applyNumberFormat="1" applyFont="1" applyFill="1" applyBorder="1" applyAlignment="1">
      <alignment/>
    </xf>
    <xf numFmtId="178" fontId="0" fillId="0" borderId="0" xfId="43" applyNumberFormat="1" applyFont="1" applyFill="1" applyBorder="1" applyAlignment="1">
      <alignment horizontal="center"/>
    </xf>
    <xf numFmtId="43" fontId="0" fillId="0" borderId="0" xfId="43" applyFont="1" applyFill="1" applyBorder="1" applyAlignment="1">
      <alignment/>
    </xf>
    <xf numFmtId="37" fontId="0" fillId="0" borderId="0" xfId="0" applyNumberFormat="1" applyFont="1" applyFill="1" applyBorder="1" applyAlignment="1">
      <alignment/>
    </xf>
    <xf numFmtId="178" fontId="0" fillId="0" borderId="11" xfId="43" applyNumberFormat="1" applyFont="1" applyFill="1" applyBorder="1" applyAlignment="1">
      <alignment/>
    </xf>
    <xf numFmtId="9" fontId="0" fillId="0" borderId="0" xfId="67" applyFont="1" applyFill="1" applyBorder="1" applyAlignment="1">
      <alignment/>
    </xf>
    <xf numFmtId="0" fontId="24" fillId="0" borderId="0" xfId="0" applyFont="1" applyFill="1" applyAlignment="1">
      <alignment/>
    </xf>
    <xf numFmtId="41" fontId="0" fillId="0" borderId="0" xfId="43" applyNumberFormat="1" applyFont="1" applyFill="1" applyBorder="1" applyAlignment="1">
      <alignment/>
    </xf>
    <xf numFmtId="0" fontId="36" fillId="0" borderId="0" xfId="0" applyFont="1" applyFill="1" applyBorder="1" applyAlignment="1">
      <alignment horizontal="right"/>
    </xf>
    <xf numFmtId="178" fontId="0" fillId="0" borderId="15" xfId="43" applyNumberFormat="1" applyFont="1" applyFill="1" applyBorder="1" applyAlignment="1">
      <alignment/>
    </xf>
    <xf numFmtId="49" fontId="0" fillId="0" borderId="0" xfId="0" applyNumberFormat="1" applyFont="1" applyFill="1" applyAlignment="1">
      <alignment/>
    </xf>
    <xf numFmtId="0" fontId="21" fillId="0" borderId="0" xfId="0" applyFont="1" applyAlignment="1">
      <alignment horizontal="right"/>
    </xf>
    <xf numFmtId="0" fontId="19" fillId="0" borderId="0" xfId="0" applyFont="1" applyAlignment="1">
      <alignment/>
    </xf>
    <xf numFmtId="0" fontId="37" fillId="0" borderId="0" xfId="0" applyFont="1" applyAlignment="1">
      <alignment/>
    </xf>
    <xf numFmtId="0" fontId="20" fillId="0" borderId="0" xfId="0" applyFont="1" applyAlignment="1">
      <alignment horizontal="center"/>
    </xf>
    <xf numFmtId="0" fontId="21" fillId="0" borderId="0" xfId="0" applyFont="1" applyBorder="1" applyAlignment="1">
      <alignment horizontal="right"/>
    </xf>
    <xf numFmtId="0" fontId="21" fillId="0" borderId="0" xfId="0" applyFont="1" applyFill="1" applyBorder="1" applyAlignment="1">
      <alignment horizontal="right"/>
    </xf>
    <xf numFmtId="0" fontId="37" fillId="0" borderId="0"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18" fillId="0" borderId="0" xfId="0" applyFont="1" applyFill="1" applyAlignment="1">
      <alignment horizontal="center"/>
    </xf>
    <xf numFmtId="0" fontId="10" fillId="0" borderId="0" xfId="0" applyFont="1" applyFill="1" applyBorder="1" applyAlignment="1">
      <alignment horizontal="center"/>
    </xf>
    <xf numFmtId="0" fontId="21" fillId="0" borderId="0" xfId="0" applyFont="1" applyFill="1" applyBorder="1" applyAlignment="1">
      <alignment horizontal="center"/>
    </xf>
    <xf numFmtId="0" fontId="10" fillId="0" borderId="0" xfId="0" applyFont="1" applyFill="1" applyAlignment="1">
      <alignment horizontal="center"/>
    </xf>
    <xf numFmtId="41" fontId="10" fillId="0" borderId="0" xfId="0" applyNumberFormat="1" applyFont="1" applyFill="1" applyBorder="1" applyAlignment="1">
      <alignment/>
    </xf>
    <xf numFmtId="43" fontId="10" fillId="0" borderId="0" xfId="43" applyFont="1" applyFill="1" applyBorder="1" applyAlignment="1">
      <alignment horizontal="center"/>
    </xf>
    <xf numFmtId="178" fontId="21" fillId="0" borderId="0" xfId="43" applyNumberFormat="1" applyFont="1" applyFill="1" applyBorder="1" applyAlignment="1">
      <alignment/>
    </xf>
    <xf numFmtId="9" fontId="21" fillId="0" borderId="0" xfId="67" applyFont="1" applyFill="1" applyBorder="1" applyAlignment="1">
      <alignment/>
    </xf>
    <xf numFmtId="178" fontId="21" fillId="0" borderId="0" xfId="43" applyNumberFormat="1" applyFont="1" applyFill="1" applyBorder="1" applyAlignment="1">
      <alignment horizontal="center"/>
    </xf>
    <xf numFmtId="198" fontId="38" fillId="0" borderId="0" xfId="67" applyNumberFormat="1" applyFont="1" applyFill="1" applyBorder="1" applyAlignment="1">
      <alignment horizontal="left"/>
    </xf>
    <xf numFmtId="37" fontId="10" fillId="0" borderId="0" xfId="0" applyNumberFormat="1" applyFont="1" applyFill="1" applyAlignment="1">
      <alignment/>
    </xf>
    <xf numFmtId="43" fontId="10" fillId="0" borderId="0" xfId="43" applyFont="1" applyFill="1" applyBorder="1" applyAlignment="1">
      <alignment/>
    </xf>
    <xf numFmtId="37" fontId="21" fillId="0" borderId="0" xfId="0" applyNumberFormat="1" applyFont="1" applyFill="1" applyBorder="1" applyAlignment="1">
      <alignment/>
    </xf>
    <xf numFmtId="178" fontId="38" fillId="0" borderId="0" xfId="43" applyNumberFormat="1" applyFont="1" applyFill="1" applyBorder="1" applyAlignment="1">
      <alignment horizontal="left"/>
    </xf>
    <xf numFmtId="37" fontId="10" fillId="0" borderId="0" xfId="0" applyNumberFormat="1" applyFont="1" applyFill="1" applyBorder="1" applyAlignment="1">
      <alignment/>
    </xf>
    <xf numFmtId="178" fontId="21" fillId="0" borderId="11" xfId="43" applyNumberFormat="1" applyFont="1" applyFill="1" applyBorder="1" applyAlignment="1">
      <alignment/>
    </xf>
    <xf numFmtId="178" fontId="21" fillId="0" borderId="11" xfId="43" applyNumberFormat="1" applyFont="1" applyFill="1" applyBorder="1" applyAlignment="1">
      <alignment horizontal="center"/>
    </xf>
    <xf numFmtId="198" fontId="38" fillId="0" borderId="0" xfId="67" applyNumberFormat="1" applyFont="1" applyAlignment="1">
      <alignment horizontal="left"/>
    </xf>
    <xf numFmtId="9" fontId="21" fillId="0" borderId="0" xfId="0" applyNumberFormat="1" applyFont="1" applyFill="1" applyBorder="1" applyAlignment="1">
      <alignment wrapText="1"/>
    </xf>
    <xf numFmtId="9" fontId="10" fillId="0" borderId="0" xfId="67" applyFont="1" applyFill="1" applyAlignment="1">
      <alignment/>
    </xf>
    <xf numFmtId="9" fontId="21" fillId="0" borderId="0" xfId="0" applyNumberFormat="1" applyFont="1" applyFill="1" applyBorder="1" applyAlignment="1">
      <alignment/>
    </xf>
    <xf numFmtId="9" fontId="10" fillId="0" borderId="0" xfId="67" applyFont="1" applyFill="1" applyBorder="1" applyAlignment="1">
      <alignment/>
    </xf>
    <xf numFmtId="0" fontId="21" fillId="0" borderId="0" xfId="0" applyFont="1" applyFill="1" applyAlignment="1">
      <alignment/>
    </xf>
    <xf numFmtId="41" fontId="10" fillId="0" borderId="0" xfId="43" applyNumberFormat="1" applyFont="1" applyFill="1" applyBorder="1" applyAlignment="1">
      <alignment/>
    </xf>
    <xf numFmtId="0" fontId="38" fillId="0" borderId="0" xfId="0" applyFont="1" applyFill="1" applyBorder="1" applyAlignment="1">
      <alignment horizontal="right"/>
    </xf>
    <xf numFmtId="178" fontId="10" fillId="0" borderId="15" xfId="43" applyNumberFormat="1" applyFont="1" applyFill="1" applyBorder="1" applyAlignment="1">
      <alignment/>
    </xf>
    <xf numFmtId="198" fontId="38" fillId="0" borderId="0" xfId="67" applyNumberFormat="1" applyFont="1" applyFill="1" applyBorder="1" applyAlignment="1">
      <alignment horizontal="right"/>
    </xf>
    <xf numFmtId="0" fontId="21" fillId="0" borderId="0" xfId="0" applyFont="1" applyFill="1" applyAlignment="1">
      <alignment horizontal="right"/>
    </xf>
    <xf numFmtId="178" fontId="10" fillId="0" borderId="0" xfId="67" applyNumberFormat="1" applyFont="1" applyFill="1" applyBorder="1" applyAlignment="1">
      <alignment/>
    </xf>
    <xf numFmtId="0" fontId="40" fillId="0" borderId="0" xfId="0" applyFont="1" applyAlignment="1">
      <alignment/>
    </xf>
    <xf numFmtId="49" fontId="41" fillId="0" borderId="12" xfId="0" applyNumberFormat="1" applyFont="1" applyFill="1" applyBorder="1" applyAlignment="1">
      <alignment horizontal="center"/>
    </xf>
    <xf numFmtId="178" fontId="40" fillId="0" borderId="0" xfId="43" applyNumberFormat="1" applyFont="1" applyAlignment="1">
      <alignment/>
    </xf>
    <xf numFmtId="178" fontId="40" fillId="0" borderId="11" xfId="43" applyNumberFormat="1" applyFont="1" applyBorder="1" applyAlignment="1">
      <alignment/>
    </xf>
    <xf numFmtId="37" fontId="40" fillId="0" borderId="0" xfId="0" applyNumberFormat="1" applyFont="1" applyFill="1" applyBorder="1" applyAlignment="1">
      <alignment/>
    </xf>
    <xf numFmtId="41" fontId="40" fillId="0" borderId="0" xfId="0" applyNumberFormat="1" applyFont="1" applyFill="1" applyAlignment="1">
      <alignment/>
    </xf>
    <xf numFmtId="178" fontId="40" fillId="0" borderId="0" xfId="43" applyNumberFormat="1" applyFont="1" applyFill="1" applyBorder="1" applyAlignment="1">
      <alignment horizontal="center"/>
    </xf>
    <xf numFmtId="178" fontId="40" fillId="0" borderId="11" xfId="43" applyNumberFormat="1" applyFont="1" applyFill="1" applyBorder="1" applyAlignment="1">
      <alignment horizontal="center"/>
    </xf>
    <xf numFmtId="178" fontId="40" fillId="0" borderId="11" xfId="43" applyNumberFormat="1" applyFont="1" applyFill="1" applyBorder="1" applyAlignment="1">
      <alignment/>
    </xf>
    <xf numFmtId="41" fontId="40" fillId="0" borderId="0" xfId="43" applyNumberFormat="1" applyFont="1" applyFill="1" applyBorder="1" applyAlignment="1">
      <alignment/>
    </xf>
    <xf numFmtId="37" fontId="40" fillId="0" borderId="11" xfId="0" applyNumberFormat="1" applyFont="1" applyFill="1" applyBorder="1" applyAlignment="1">
      <alignment/>
    </xf>
    <xf numFmtId="37" fontId="40" fillId="0" borderId="15" xfId="43" applyNumberFormat="1" applyFont="1" applyFill="1" applyBorder="1" applyAlignment="1">
      <alignment/>
    </xf>
    <xf numFmtId="178" fontId="40" fillId="0" borderId="15" xfId="43" applyNumberFormat="1" applyFont="1" applyFill="1" applyBorder="1" applyAlignment="1">
      <alignment/>
    </xf>
    <xf numFmtId="0" fontId="10" fillId="0" borderId="0" xfId="0" applyFont="1" applyAlignment="1">
      <alignment horizontal="right"/>
    </xf>
    <xf numFmtId="0" fontId="42" fillId="0" borderId="0" xfId="0" applyFont="1" applyAlignment="1">
      <alignment horizontal="right"/>
    </xf>
    <xf numFmtId="49" fontId="43" fillId="0" borderId="12" xfId="0" applyNumberFormat="1" applyFont="1" applyFill="1" applyBorder="1" applyAlignment="1">
      <alignment horizontal="right"/>
    </xf>
    <xf numFmtId="178" fontId="42" fillId="0" borderId="0" xfId="43" applyNumberFormat="1" applyFont="1" applyAlignment="1">
      <alignment horizontal="right"/>
    </xf>
    <xf numFmtId="178" fontId="42" fillId="0" borderId="11" xfId="43" applyNumberFormat="1" applyFont="1" applyBorder="1" applyAlignment="1">
      <alignment horizontal="right"/>
    </xf>
    <xf numFmtId="37" fontId="42" fillId="0" borderId="0" xfId="0" applyNumberFormat="1" applyFont="1" applyFill="1" applyBorder="1" applyAlignment="1">
      <alignment horizontal="right"/>
    </xf>
    <xf numFmtId="41" fontId="42" fillId="0" borderId="0" xfId="0" applyNumberFormat="1" applyFont="1" applyFill="1" applyAlignment="1">
      <alignment horizontal="right"/>
    </xf>
    <xf numFmtId="178" fontId="42" fillId="0" borderId="0" xfId="43" applyNumberFormat="1" applyFont="1" applyFill="1" applyBorder="1" applyAlignment="1">
      <alignment horizontal="right"/>
    </xf>
    <xf numFmtId="178" fontId="42" fillId="0" borderId="11" xfId="43" applyNumberFormat="1" applyFont="1" applyFill="1" applyBorder="1" applyAlignment="1">
      <alignment horizontal="right"/>
    </xf>
    <xf numFmtId="41" fontId="42" fillId="0" borderId="0" xfId="43" applyNumberFormat="1" applyFont="1" applyFill="1" applyBorder="1" applyAlignment="1">
      <alignment horizontal="right"/>
    </xf>
    <xf numFmtId="37" fontId="42" fillId="0" borderId="11" xfId="0" applyNumberFormat="1" applyFont="1" applyFill="1" applyBorder="1" applyAlignment="1">
      <alignment horizontal="right"/>
    </xf>
    <xf numFmtId="37" fontId="42" fillId="0" borderId="15" xfId="43" applyNumberFormat="1" applyFont="1" applyFill="1" applyBorder="1" applyAlignment="1">
      <alignment horizontal="right"/>
    </xf>
    <xf numFmtId="178" fontId="42" fillId="0" borderId="15" xfId="43" applyNumberFormat="1" applyFont="1" applyFill="1" applyBorder="1" applyAlignment="1">
      <alignment horizontal="right"/>
    </xf>
    <xf numFmtId="0" fontId="44" fillId="0" borderId="0" xfId="0" applyFont="1" applyAlignment="1">
      <alignment/>
    </xf>
    <xf numFmtId="0" fontId="45" fillId="0" borderId="0" xfId="0" applyFont="1" applyAlignment="1">
      <alignment horizontal="center"/>
    </xf>
    <xf numFmtId="49" fontId="45" fillId="0" borderId="12" xfId="0" applyNumberFormat="1" applyFont="1" applyFill="1" applyBorder="1" applyAlignment="1">
      <alignment horizontal="center"/>
    </xf>
    <xf numFmtId="0" fontId="44" fillId="0" borderId="0" xfId="0" applyFont="1" applyFill="1" applyBorder="1" applyAlignment="1">
      <alignment horizontal="center"/>
    </xf>
    <xf numFmtId="41" fontId="44" fillId="0" borderId="0" xfId="0" applyNumberFormat="1" applyFont="1" applyFill="1" applyBorder="1" applyAlignment="1">
      <alignment/>
    </xf>
    <xf numFmtId="178" fontId="44" fillId="0" borderId="0" xfId="43" applyNumberFormat="1" applyFont="1" applyFill="1" applyBorder="1" applyAlignment="1">
      <alignment/>
    </xf>
    <xf numFmtId="178" fontId="44" fillId="0" borderId="11" xfId="43" applyNumberFormat="1" applyFont="1" applyFill="1" applyBorder="1" applyAlignment="1">
      <alignment/>
    </xf>
    <xf numFmtId="178" fontId="44" fillId="0" borderId="0" xfId="43" applyNumberFormat="1" applyFont="1" applyFill="1" applyBorder="1" applyAlignment="1">
      <alignment horizontal="center"/>
    </xf>
    <xf numFmtId="41" fontId="44" fillId="0" borderId="0" xfId="43" applyNumberFormat="1" applyFont="1" applyFill="1" applyBorder="1" applyAlignment="1">
      <alignment/>
    </xf>
    <xf numFmtId="41" fontId="44" fillId="0" borderId="15" xfId="43" applyNumberFormat="1" applyFont="1" applyFill="1" applyBorder="1" applyAlignment="1">
      <alignment/>
    </xf>
    <xf numFmtId="43" fontId="44" fillId="0" borderId="0" xfId="43" applyFont="1" applyFill="1" applyBorder="1" applyAlignment="1">
      <alignment/>
    </xf>
    <xf numFmtId="178" fontId="44" fillId="0" borderId="15" xfId="43" applyNumberFormat="1" applyFont="1" applyFill="1" applyBorder="1" applyAlignment="1">
      <alignment/>
    </xf>
    <xf numFmtId="41" fontId="10" fillId="0" borderId="0" xfId="0" applyNumberFormat="1" applyFont="1" applyFill="1" applyBorder="1" applyAlignment="1">
      <alignment horizontal="center"/>
    </xf>
    <xf numFmtId="41" fontId="38" fillId="0" borderId="0" xfId="0" applyNumberFormat="1" applyFont="1" applyFill="1" applyBorder="1" applyAlignment="1">
      <alignment horizontal="center"/>
    </xf>
    <xf numFmtId="41" fontId="44" fillId="0" borderId="0" xfId="0" applyNumberFormat="1" applyFont="1" applyFill="1" applyBorder="1" applyAlignment="1">
      <alignment horizontal="center"/>
    </xf>
    <xf numFmtId="41" fontId="10" fillId="0" borderId="0" xfId="0" applyNumberFormat="1" applyFont="1" applyFill="1" applyAlignment="1">
      <alignment horizontal="center"/>
    </xf>
    <xf numFmtId="178" fontId="40" fillId="0" borderId="0" xfId="43" applyNumberFormat="1" applyFont="1" applyAlignment="1">
      <alignment horizontal="center"/>
    </xf>
    <xf numFmtId="178" fontId="42" fillId="0" borderId="0" xfId="43" applyNumberFormat="1" applyFont="1" applyAlignment="1">
      <alignment horizontal="center"/>
    </xf>
    <xf numFmtId="0" fontId="42" fillId="0" borderId="0" xfId="0" applyFont="1" applyAlignment="1">
      <alignment/>
    </xf>
    <xf numFmtId="0" fontId="43" fillId="0" borderId="0" xfId="0" applyFont="1" applyAlignment="1">
      <alignment horizontal="center"/>
    </xf>
    <xf numFmtId="49" fontId="43" fillId="0" borderId="12" xfId="0" applyNumberFormat="1" applyFont="1" applyFill="1" applyBorder="1" applyAlignment="1">
      <alignment horizontal="center"/>
    </xf>
    <xf numFmtId="0" fontId="42" fillId="0" borderId="0" xfId="0" applyFont="1" applyFill="1" applyAlignment="1">
      <alignment horizontal="center"/>
    </xf>
    <xf numFmtId="41" fontId="42" fillId="0" borderId="0" xfId="0" applyNumberFormat="1" applyFont="1" applyFill="1" applyAlignment="1">
      <alignment horizontal="center"/>
    </xf>
    <xf numFmtId="178" fontId="42" fillId="0" borderId="0" xfId="43" applyNumberFormat="1" applyFont="1" applyFill="1" applyBorder="1" applyAlignment="1">
      <alignment horizontal="center"/>
    </xf>
    <xf numFmtId="37" fontId="42" fillId="0" borderId="0" xfId="0" applyNumberFormat="1" applyFont="1" applyFill="1" applyBorder="1" applyAlignment="1">
      <alignment/>
    </xf>
    <xf numFmtId="178" fontId="42" fillId="0" borderId="11" xfId="43" applyNumberFormat="1" applyFont="1" applyFill="1" applyBorder="1" applyAlignment="1">
      <alignment horizontal="center"/>
    </xf>
    <xf numFmtId="41" fontId="42" fillId="0" borderId="0" xfId="0" applyNumberFormat="1" applyFont="1" applyFill="1" applyAlignment="1">
      <alignment/>
    </xf>
    <xf numFmtId="37" fontId="42" fillId="0" borderId="0" xfId="0" applyNumberFormat="1" applyFont="1" applyFill="1" applyBorder="1" applyAlignment="1">
      <alignment horizontal="center"/>
    </xf>
    <xf numFmtId="178" fontId="42" fillId="0" borderId="11" xfId="43" applyNumberFormat="1" applyFont="1" applyFill="1" applyBorder="1" applyAlignment="1">
      <alignment/>
    </xf>
    <xf numFmtId="41" fontId="42" fillId="0" borderId="0" xfId="43" applyNumberFormat="1" applyFont="1" applyFill="1" applyBorder="1" applyAlignment="1">
      <alignment/>
    </xf>
    <xf numFmtId="37" fontId="42" fillId="0" borderId="11" xfId="0" applyNumberFormat="1" applyFont="1" applyFill="1" applyBorder="1" applyAlignment="1">
      <alignment/>
    </xf>
    <xf numFmtId="37" fontId="42" fillId="0" borderId="15" xfId="43" applyNumberFormat="1" applyFont="1" applyFill="1" applyBorder="1" applyAlignment="1">
      <alignment/>
    </xf>
    <xf numFmtId="41" fontId="42" fillId="0" borderId="0" xfId="0" applyNumberFormat="1" applyFont="1" applyFill="1" applyBorder="1" applyAlignment="1">
      <alignment/>
    </xf>
    <xf numFmtId="41" fontId="42" fillId="0" borderId="0" xfId="43" applyNumberFormat="1" applyFont="1" applyFill="1" applyAlignment="1">
      <alignment/>
    </xf>
    <xf numFmtId="178" fontId="42" fillId="0" borderId="15" xfId="43" applyNumberFormat="1" applyFont="1" applyFill="1" applyBorder="1" applyAlignment="1">
      <alignment/>
    </xf>
    <xf numFmtId="178" fontId="42" fillId="0" borderId="0" xfId="0" applyNumberFormat="1" applyFont="1" applyAlignment="1">
      <alignment/>
    </xf>
    <xf numFmtId="178" fontId="44" fillId="0" borderId="0" xfId="0" applyNumberFormat="1" applyFont="1" applyAlignment="1">
      <alignment/>
    </xf>
    <xf numFmtId="0" fontId="39" fillId="0" borderId="0" xfId="0" applyFont="1" applyAlignment="1">
      <alignment/>
    </xf>
    <xf numFmtId="0" fontId="2" fillId="0" borderId="16" xfId="0" applyFont="1" applyBorder="1" applyAlignment="1">
      <alignment/>
    </xf>
    <xf numFmtId="0" fontId="2" fillId="0" borderId="14" xfId="0" applyFont="1" applyBorder="1" applyAlignment="1">
      <alignment horizontal="center" wrapText="1"/>
    </xf>
    <xf numFmtId="0" fontId="2" fillId="0" borderId="17" xfId="0" applyFont="1" applyBorder="1" applyAlignment="1">
      <alignment horizontal="center" wrapText="1"/>
    </xf>
    <xf numFmtId="0" fontId="39" fillId="0" borderId="0" xfId="0" applyFont="1" applyFill="1" applyAlignment="1">
      <alignment/>
    </xf>
    <xf numFmtId="178" fontId="0" fillId="0" borderId="0" xfId="43" applyNumberFormat="1" applyFont="1" applyFill="1" applyAlignment="1">
      <alignment/>
    </xf>
    <xf numFmtId="182" fontId="0" fillId="0" borderId="0" xfId="0" applyNumberFormat="1" applyFill="1" applyAlignment="1">
      <alignment/>
    </xf>
    <xf numFmtId="0" fontId="2" fillId="0" borderId="16" xfId="0" applyFont="1" applyFill="1" applyBorder="1" applyAlignment="1">
      <alignment/>
    </xf>
    <xf numFmtId="178" fontId="2" fillId="0" borderId="14" xfId="0" applyNumberFormat="1" applyFont="1" applyFill="1" applyBorder="1" applyAlignment="1">
      <alignment/>
    </xf>
    <xf numFmtId="0" fontId="2" fillId="0" borderId="14" xfId="0" applyFont="1" applyFill="1" applyBorder="1" applyAlignment="1">
      <alignment/>
    </xf>
    <xf numFmtId="178" fontId="2" fillId="0" borderId="17" xfId="0" applyNumberFormat="1" applyFont="1" applyFill="1" applyBorder="1" applyAlignment="1">
      <alignment/>
    </xf>
    <xf numFmtId="0" fontId="44" fillId="0" borderId="0" xfId="0" applyFont="1" applyBorder="1" applyAlignment="1">
      <alignment/>
    </xf>
    <xf numFmtId="0" fontId="42" fillId="0" borderId="0" xfId="0" applyFont="1" applyBorder="1" applyAlignment="1">
      <alignment/>
    </xf>
    <xf numFmtId="0" fontId="40" fillId="0" borderId="0" xfId="0" applyFont="1" applyBorder="1" applyAlignment="1">
      <alignment/>
    </xf>
    <xf numFmtId="178" fontId="40" fillId="0" borderId="0" xfId="43" applyNumberFormat="1" applyFont="1" applyBorder="1" applyAlignment="1">
      <alignment/>
    </xf>
    <xf numFmtId="178" fontId="42" fillId="0" borderId="0" xfId="0" applyNumberFormat="1" applyFont="1" applyBorder="1" applyAlignment="1">
      <alignment/>
    </xf>
    <xf numFmtId="0" fontId="10" fillId="0" borderId="0" xfId="0" applyFont="1" applyBorder="1" applyAlignment="1">
      <alignment/>
    </xf>
    <xf numFmtId="178" fontId="40" fillId="0" borderId="0" xfId="0" applyNumberFormat="1" applyFont="1" applyBorder="1" applyAlignment="1">
      <alignment/>
    </xf>
    <xf numFmtId="178" fontId="0" fillId="0" borderId="0" xfId="0" applyNumberFormat="1" applyAlignment="1">
      <alignment/>
    </xf>
    <xf numFmtId="0" fontId="0" fillId="0" borderId="0" xfId="0" applyAlignment="1">
      <alignment horizontal="right"/>
    </xf>
    <xf numFmtId="178" fontId="10" fillId="36" borderId="0" xfId="43" applyNumberFormat="1" applyFont="1" applyFill="1" applyBorder="1" applyAlignment="1">
      <alignment/>
    </xf>
    <xf numFmtId="178" fontId="10" fillId="36" borderId="15" xfId="43" applyNumberFormat="1" applyFont="1" applyFill="1" applyBorder="1" applyAlignment="1">
      <alignment/>
    </xf>
    <xf numFmtId="178" fontId="40" fillId="0" borderId="0" xfId="0" applyNumberFormat="1" applyFont="1" applyAlignment="1">
      <alignment/>
    </xf>
    <xf numFmtId="49" fontId="20" fillId="0" borderId="12" xfId="0" applyNumberFormat="1" applyFont="1" applyFill="1" applyBorder="1" applyAlignment="1">
      <alignment horizontal="center"/>
    </xf>
    <xf numFmtId="178" fontId="10" fillId="0" borderId="13" xfId="43" applyNumberFormat="1" applyFont="1" applyFill="1" applyBorder="1" applyAlignment="1">
      <alignment/>
    </xf>
    <xf numFmtId="181" fontId="10" fillId="0" borderId="0" xfId="0" applyNumberFormat="1" applyFont="1" applyFill="1" applyBorder="1" applyAlignment="1">
      <alignment/>
    </xf>
    <xf numFmtId="181" fontId="10" fillId="0" borderId="18" xfId="0" applyNumberFormat="1" applyFont="1" applyFill="1" applyBorder="1" applyAlignment="1">
      <alignment/>
    </xf>
    <xf numFmtId="181" fontId="10" fillId="0" borderId="0" xfId="0" applyNumberFormat="1" applyFont="1" applyFill="1" applyAlignment="1">
      <alignment/>
    </xf>
    <xf numFmtId="181" fontId="5" fillId="0" borderId="0" xfId="0" applyNumberFormat="1" applyFont="1" applyFill="1" applyAlignment="1">
      <alignment/>
    </xf>
    <xf numFmtId="0" fontId="35" fillId="0" borderId="0" xfId="0" applyFont="1" applyFill="1" applyAlignment="1">
      <alignment horizontal="center"/>
    </xf>
    <xf numFmtId="178" fontId="0" fillId="0" borderId="0" xfId="67" applyNumberFormat="1" applyFont="1" applyFill="1" applyBorder="1" applyAlignment="1">
      <alignment/>
    </xf>
    <xf numFmtId="178" fontId="5" fillId="0" borderId="0" xfId="43" applyNumberFormat="1" applyFont="1" applyFill="1" applyAlignment="1">
      <alignment/>
    </xf>
    <xf numFmtId="180" fontId="0" fillId="0" borderId="0" xfId="43" applyNumberFormat="1" applyFont="1" applyFill="1" applyAlignment="1">
      <alignment/>
    </xf>
    <xf numFmtId="178" fontId="0" fillId="0" borderId="0" xfId="43" applyNumberFormat="1" applyFill="1" applyAlignment="1">
      <alignment/>
    </xf>
    <xf numFmtId="43" fontId="34" fillId="0" borderId="0" xfId="43" applyFont="1" applyFill="1" applyBorder="1" applyAlignment="1">
      <alignment/>
    </xf>
    <xf numFmtId="41" fontId="0" fillId="0" borderId="0" xfId="0" applyNumberFormat="1" applyFill="1" applyAlignment="1">
      <alignment/>
    </xf>
    <xf numFmtId="198" fontId="0" fillId="0" borderId="0" xfId="67" applyNumberFormat="1" applyFont="1" applyFill="1" applyAlignment="1">
      <alignment/>
    </xf>
    <xf numFmtId="41" fontId="40" fillId="0" borderId="0" xfId="0" applyNumberFormat="1" applyFont="1" applyFill="1" applyBorder="1" applyAlignment="1">
      <alignment horizontal="center"/>
    </xf>
    <xf numFmtId="41" fontId="37" fillId="0" borderId="0" xfId="0" applyNumberFormat="1" applyFont="1" applyFill="1" applyBorder="1" applyAlignment="1">
      <alignment horizontal="center"/>
    </xf>
    <xf numFmtId="178" fontId="30" fillId="0" borderId="0" xfId="43" applyNumberFormat="1" applyFont="1" applyFill="1" applyBorder="1" applyAlignment="1">
      <alignment/>
    </xf>
    <xf numFmtId="178" fontId="31" fillId="0" borderId="0" xfId="43" applyNumberFormat="1" applyFont="1" applyFill="1" applyAlignment="1">
      <alignment/>
    </xf>
    <xf numFmtId="178" fontId="0" fillId="0" borderId="0" xfId="43" applyNumberFormat="1" applyFont="1" applyFill="1" applyAlignment="1">
      <alignment horizontal="left"/>
    </xf>
    <xf numFmtId="178" fontId="19" fillId="0" borderId="0" xfId="43" applyNumberFormat="1" applyFont="1" applyFill="1" applyAlignment="1">
      <alignment horizontal="center"/>
    </xf>
    <xf numFmtId="178" fontId="0" fillId="0" borderId="0" xfId="43" applyNumberFormat="1" applyFont="1" applyAlignment="1">
      <alignment/>
    </xf>
    <xf numFmtId="0" fontId="0" fillId="0" borderId="16" xfId="0" applyBorder="1" applyAlignment="1">
      <alignment/>
    </xf>
    <xf numFmtId="0" fontId="0" fillId="0" borderId="14" xfId="0" applyBorder="1" applyAlignment="1">
      <alignment/>
    </xf>
    <xf numFmtId="178" fontId="0" fillId="0" borderId="17" xfId="43" applyNumberFormat="1" applyFont="1" applyBorder="1" applyAlignment="1">
      <alignment/>
    </xf>
    <xf numFmtId="0" fontId="37" fillId="0" borderId="0" xfId="0" applyFont="1" applyAlignment="1">
      <alignment vertical="center"/>
    </xf>
    <xf numFmtId="0" fontId="37" fillId="0" borderId="0" xfId="0" applyFont="1" applyAlignment="1">
      <alignment horizontal="right" vertical="center"/>
    </xf>
    <xf numFmtId="0" fontId="37" fillId="37" borderId="0" xfId="0" applyFont="1" applyFill="1" applyAlignment="1">
      <alignment horizontal="center" vertical="center"/>
    </xf>
    <xf numFmtId="0" fontId="40" fillId="37" borderId="0" xfId="0" applyFont="1" applyFill="1" applyAlignment="1">
      <alignment horizontal="center"/>
    </xf>
    <xf numFmtId="0" fontId="40" fillId="37" borderId="19" xfId="0" applyFont="1" applyFill="1" applyBorder="1" applyAlignment="1">
      <alignment horizontal="center"/>
    </xf>
    <xf numFmtId="0" fontId="40" fillId="37" borderId="20" xfId="0" applyFont="1" applyFill="1" applyBorder="1" applyAlignment="1">
      <alignment horizontal="center"/>
    </xf>
    <xf numFmtId="15" fontId="40" fillId="37" borderId="20" xfId="0" applyNumberFormat="1" applyFont="1" applyFill="1" applyBorder="1" applyAlignment="1">
      <alignment horizontal="center"/>
    </xf>
    <xf numFmtId="178" fontId="40" fillId="37" borderId="20" xfId="0" applyNumberFormat="1" applyFont="1" applyFill="1" applyBorder="1" applyAlignment="1">
      <alignment horizontal="center"/>
    </xf>
    <xf numFmtId="178" fontId="40" fillId="37" borderId="21" xfId="0" applyNumberFormat="1" applyFont="1" applyFill="1" applyBorder="1" applyAlignment="1">
      <alignment horizontal="center"/>
    </xf>
    <xf numFmtId="178" fontId="40" fillId="37" borderId="22" xfId="0" applyNumberFormat="1" applyFont="1" applyFill="1" applyBorder="1" applyAlignment="1">
      <alignment horizontal="center"/>
    </xf>
    <xf numFmtId="178" fontId="40" fillId="37" borderId="20" xfId="43" applyNumberFormat="1" applyFont="1" applyFill="1" applyBorder="1" applyAlignment="1">
      <alignment horizontal="center"/>
    </xf>
    <xf numFmtId="178" fontId="40" fillId="37" borderId="15" xfId="43" applyNumberFormat="1" applyFont="1" applyFill="1" applyBorder="1" applyAlignment="1">
      <alignment/>
    </xf>
    <xf numFmtId="0" fontId="40" fillId="37" borderId="23" xfId="0" applyFont="1" applyFill="1" applyBorder="1" applyAlignment="1">
      <alignment horizontal="center"/>
    </xf>
    <xf numFmtId="0" fontId="42" fillId="37" borderId="0" xfId="0" applyFont="1" applyFill="1" applyAlignment="1">
      <alignment horizontal="center"/>
    </xf>
    <xf numFmtId="0" fontId="42" fillId="37" borderId="19" xfId="0" applyFont="1" applyFill="1" applyBorder="1" applyAlignment="1">
      <alignment horizontal="center"/>
    </xf>
    <xf numFmtId="0" fontId="42" fillId="37" borderId="20" xfId="0" applyFont="1" applyFill="1" applyBorder="1" applyAlignment="1">
      <alignment horizontal="center"/>
    </xf>
    <xf numFmtId="15" fontId="42" fillId="37" borderId="20" xfId="0" applyNumberFormat="1" applyFont="1" applyFill="1" applyBorder="1" applyAlignment="1">
      <alignment horizontal="center"/>
    </xf>
    <xf numFmtId="178" fontId="42" fillId="37" borderId="20" xfId="0" applyNumberFormat="1" applyFont="1" applyFill="1" applyBorder="1" applyAlignment="1">
      <alignment horizontal="center"/>
    </xf>
    <xf numFmtId="178" fontId="42" fillId="37" borderId="21" xfId="0" applyNumberFormat="1" applyFont="1" applyFill="1" applyBorder="1" applyAlignment="1">
      <alignment horizontal="center"/>
    </xf>
    <xf numFmtId="178" fontId="42" fillId="37" borderId="22" xfId="0" applyNumberFormat="1" applyFont="1" applyFill="1" applyBorder="1" applyAlignment="1">
      <alignment horizontal="center"/>
    </xf>
    <xf numFmtId="37" fontId="42" fillId="37" borderId="20" xfId="0" applyNumberFormat="1" applyFont="1" applyFill="1" applyBorder="1" applyAlignment="1">
      <alignment horizontal="center"/>
    </xf>
    <xf numFmtId="178" fontId="42" fillId="37" borderId="15" xfId="43" applyNumberFormat="1" applyFont="1" applyFill="1" applyBorder="1" applyAlignment="1">
      <alignment horizontal="right"/>
    </xf>
    <xf numFmtId="0" fontId="42" fillId="37" borderId="23" xfId="0" applyFont="1" applyFill="1" applyBorder="1" applyAlignment="1">
      <alignment horizontal="center"/>
    </xf>
    <xf numFmtId="0" fontId="42" fillId="0" borderId="0" xfId="0" applyFont="1" applyFill="1" applyAlignment="1">
      <alignment/>
    </xf>
    <xf numFmtId="178" fontId="42" fillId="0" borderId="0" xfId="0" applyNumberFormat="1" applyFont="1" applyFill="1" applyAlignment="1">
      <alignment/>
    </xf>
    <xf numFmtId="43" fontId="42" fillId="0" borderId="0" xfId="43" applyFont="1" applyFill="1" applyBorder="1" applyAlignment="1">
      <alignment/>
    </xf>
    <xf numFmtId="9" fontId="42" fillId="0" borderId="0" xfId="67" applyFont="1" applyFill="1" applyBorder="1" applyAlignment="1">
      <alignment/>
    </xf>
    <xf numFmtId="178" fontId="42" fillId="0" borderId="0" xfId="43" applyNumberFormat="1" applyFont="1" applyFill="1" applyBorder="1" applyAlignment="1">
      <alignment horizontal="left"/>
    </xf>
    <xf numFmtId="37" fontId="42" fillId="0" borderId="0" xfId="0" applyNumberFormat="1" applyFont="1" applyFill="1" applyAlignment="1">
      <alignment/>
    </xf>
    <xf numFmtId="178" fontId="42" fillId="0" borderId="0" xfId="43" applyNumberFormat="1" applyFont="1" applyFill="1" applyBorder="1" applyAlignment="1">
      <alignment/>
    </xf>
    <xf numFmtId="43" fontId="6" fillId="0" borderId="0" xfId="43" applyFont="1" applyFill="1" applyAlignment="1">
      <alignment/>
    </xf>
    <xf numFmtId="178" fontId="26" fillId="0" borderId="0" xfId="43" applyNumberFormat="1" applyFont="1" applyAlignment="1">
      <alignment/>
    </xf>
    <xf numFmtId="178" fontId="28" fillId="0" borderId="0" xfId="43" applyNumberFormat="1" applyFont="1" applyFill="1" applyAlignment="1">
      <alignment/>
    </xf>
    <xf numFmtId="178" fontId="28" fillId="35" borderId="0" xfId="43" applyNumberFormat="1" applyFont="1" applyFill="1" applyAlignment="1">
      <alignment/>
    </xf>
    <xf numFmtId="178" fontId="28" fillId="0" borderId="0" xfId="43" applyNumberFormat="1" applyFont="1" applyFill="1" applyBorder="1" applyAlignment="1">
      <alignment/>
    </xf>
    <xf numFmtId="0" fontId="20" fillId="0" borderId="0" xfId="0" applyFont="1" applyBorder="1" applyAlignment="1">
      <alignment horizontal="center"/>
    </xf>
    <xf numFmtId="0" fontId="40" fillId="37" borderId="0" xfId="0" applyFont="1" applyFill="1" applyBorder="1" applyAlignment="1">
      <alignment horizontal="center"/>
    </xf>
    <xf numFmtId="0" fontId="42" fillId="0" borderId="0" xfId="0" applyFont="1" applyBorder="1" applyAlignment="1">
      <alignment horizontal="right"/>
    </xf>
    <xf numFmtId="0" fontId="42" fillId="37" borderId="0" xfId="0" applyFont="1" applyFill="1" applyBorder="1" applyAlignment="1">
      <alignment horizontal="center"/>
    </xf>
    <xf numFmtId="0" fontId="45" fillId="0" borderId="0" xfId="0" applyFont="1" applyBorder="1" applyAlignment="1">
      <alignment horizontal="center"/>
    </xf>
    <xf numFmtId="0" fontId="43" fillId="0" borderId="0" xfId="0" applyFont="1" applyBorder="1" applyAlignment="1">
      <alignment horizontal="center"/>
    </xf>
    <xf numFmtId="15" fontId="40" fillId="37" borderId="0" xfId="0" applyNumberFormat="1" applyFont="1" applyFill="1" applyBorder="1" applyAlignment="1">
      <alignment horizontal="center"/>
    </xf>
    <xf numFmtId="15" fontId="42" fillId="37" borderId="0" xfId="0" applyNumberFormat="1" applyFont="1" applyFill="1" applyBorder="1" applyAlignment="1">
      <alignment horizontal="center"/>
    </xf>
    <xf numFmtId="49" fontId="18" fillId="0" borderId="11" xfId="0" applyNumberFormat="1" applyFont="1" applyFill="1" applyBorder="1" applyAlignment="1">
      <alignment horizontal="center"/>
    </xf>
    <xf numFmtId="0" fontId="20" fillId="0" borderId="11" xfId="0" applyFont="1" applyFill="1" applyBorder="1" applyAlignment="1">
      <alignment horizontal="center"/>
    </xf>
    <xf numFmtId="0" fontId="20" fillId="0" borderId="11" xfId="0" applyFont="1" applyFill="1" applyBorder="1" applyAlignment="1" quotePrefix="1">
      <alignment horizontal="center"/>
    </xf>
    <xf numFmtId="49" fontId="45" fillId="0" borderId="11" xfId="0" applyNumberFormat="1" applyFont="1" applyFill="1" applyBorder="1" applyAlignment="1">
      <alignment horizontal="center"/>
    </xf>
    <xf numFmtId="0" fontId="18" fillId="0" borderId="11" xfId="0" applyFont="1" applyFill="1" applyBorder="1" applyAlignment="1">
      <alignment horizontal="center"/>
    </xf>
    <xf numFmtId="49" fontId="43" fillId="0" borderId="11" xfId="0" applyNumberFormat="1" applyFont="1" applyFill="1" applyBorder="1" applyAlignment="1">
      <alignment horizontal="center"/>
    </xf>
    <xf numFmtId="49" fontId="41" fillId="0" borderId="11" xfId="0" applyNumberFormat="1" applyFont="1" applyFill="1" applyBorder="1" applyAlignment="1">
      <alignment horizontal="center"/>
    </xf>
    <xf numFmtId="0" fontId="40" fillId="37" borderId="11" xfId="0" applyFont="1" applyFill="1" applyBorder="1" applyAlignment="1">
      <alignment horizontal="center"/>
    </xf>
    <xf numFmtId="49" fontId="43" fillId="0" borderId="11" xfId="0" applyNumberFormat="1" applyFont="1" applyFill="1" applyBorder="1" applyAlignment="1">
      <alignment horizontal="right"/>
    </xf>
    <xf numFmtId="0" fontId="42" fillId="37" borderId="11" xfId="0" applyFont="1" applyFill="1" applyBorder="1" applyAlignment="1">
      <alignment horizontal="center"/>
    </xf>
    <xf numFmtId="43" fontId="0" fillId="0" borderId="0" xfId="43" applyNumberFormat="1" applyFont="1" applyFill="1" applyBorder="1" applyAlignment="1">
      <alignment horizontal="right"/>
    </xf>
    <xf numFmtId="43" fontId="0" fillId="0" borderId="0" xfId="0" applyNumberFormat="1" applyFont="1" applyFill="1" applyBorder="1" applyAlignment="1">
      <alignment horizontal="right"/>
    </xf>
    <xf numFmtId="43" fontId="0" fillId="0" borderId="0" xfId="0" applyNumberFormat="1" applyFont="1" applyFill="1" applyAlignment="1">
      <alignment horizontal="right"/>
    </xf>
    <xf numFmtId="43" fontId="0" fillId="0" borderId="0" xfId="43" applyNumberFormat="1" applyFont="1" applyFill="1" applyAlignment="1">
      <alignment horizontal="right"/>
    </xf>
    <xf numFmtId="0" fontId="10" fillId="0" borderId="0" xfId="0" applyFont="1" applyAlignment="1">
      <alignment horizontal="left" vertical="center"/>
    </xf>
    <xf numFmtId="0" fontId="46" fillId="0" borderId="0" xfId="0" applyFont="1" applyAlignment="1">
      <alignment horizontal="left" vertical="top"/>
    </xf>
    <xf numFmtId="178" fontId="24" fillId="0" borderId="0" xfId="43" applyNumberFormat="1" applyFont="1" applyFill="1" applyBorder="1" applyAlignment="1">
      <alignment/>
    </xf>
    <xf numFmtId="198" fontId="36" fillId="0" borderId="0" xfId="67" applyNumberFormat="1" applyFont="1" applyFill="1" applyBorder="1" applyAlignment="1">
      <alignment horizontal="left"/>
    </xf>
    <xf numFmtId="37" fontId="0" fillId="0" borderId="0" xfId="0" applyNumberFormat="1" applyFont="1" applyFill="1" applyAlignment="1">
      <alignment/>
    </xf>
    <xf numFmtId="37" fontId="24" fillId="0" borderId="0" xfId="0" applyNumberFormat="1" applyFont="1" applyFill="1" applyBorder="1" applyAlignment="1">
      <alignment/>
    </xf>
    <xf numFmtId="178" fontId="36" fillId="0" borderId="0" xfId="43" applyNumberFormat="1" applyFont="1" applyFill="1" applyBorder="1" applyAlignment="1">
      <alignment horizontal="left"/>
    </xf>
    <xf numFmtId="178" fontId="24" fillId="0" borderId="11" xfId="43" applyNumberFormat="1" applyFont="1" applyFill="1" applyBorder="1" applyAlignment="1">
      <alignment/>
    </xf>
    <xf numFmtId="198" fontId="36" fillId="0" borderId="0" xfId="67" applyNumberFormat="1" applyFont="1" applyFill="1" applyAlignment="1">
      <alignment horizontal="left"/>
    </xf>
    <xf numFmtId="178" fontId="0" fillId="0" borderId="11" xfId="43" applyNumberFormat="1" applyFont="1" applyFill="1" applyBorder="1" applyAlignment="1">
      <alignment horizontal="center"/>
    </xf>
    <xf numFmtId="9" fontId="24" fillId="0" borderId="0" xfId="0" applyNumberFormat="1" applyFont="1" applyFill="1" applyBorder="1" applyAlignment="1">
      <alignment wrapText="1"/>
    </xf>
    <xf numFmtId="9" fontId="0" fillId="0" borderId="0" xfId="67" applyFont="1" applyFill="1" applyAlignment="1">
      <alignment/>
    </xf>
    <xf numFmtId="37" fontId="0" fillId="0" borderId="0" xfId="0" applyNumberFormat="1" applyFont="1" applyFill="1" applyBorder="1" applyAlignment="1">
      <alignment horizontal="center"/>
    </xf>
    <xf numFmtId="9" fontId="24" fillId="0" borderId="0" xfId="0" applyNumberFormat="1" applyFont="1" applyFill="1" applyBorder="1" applyAlignment="1">
      <alignment/>
    </xf>
    <xf numFmtId="37" fontId="0" fillId="0" borderId="11" xfId="0" applyNumberFormat="1" applyFont="1" applyFill="1" applyBorder="1" applyAlignment="1">
      <alignment/>
    </xf>
    <xf numFmtId="198" fontId="36" fillId="0" borderId="0" xfId="67" applyNumberFormat="1" applyFont="1" applyFill="1" applyBorder="1" applyAlignment="1">
      <alignment horizontal="right"/>
    </xf>
    <xf numFmtId="37" fontId="10" fillId="0" borderId="0" xfId="43" applyNumberFormat="1" applyFont="1" applyFill="1" applyBorder="1" applyAlignment="1">
      <alignment/>
    </xf>
    <xf numFmtId="178" fontId="21" fillId="0" borderId="12" xfId="43" applyNumberFormat="1" applyFont="1" applyFill="1" applyBorder="1" applyAlignment="1">
      <alignment/>
    </xf>
    <xf numFmtId="0" fontId="35" fillId="0" borderId="0" xfId="0" applyFont="1" applyAlignment="1">
      <alignment/>
    </xf>
    <xf numFmtId="0" fontId="52" fillId="0" borderId="0" xfId="56" applyFont="1" applyAlignment="1" applyProtection="1">
      <alignment horizontal="left"/>
      <protection/>
    </xf>
    <xf numFmtId="0" fontId="35" fillId="0" borderId="0" xfId="0" applyFont="1" applyFill="1" applyAlignment="1">
      <alignment/>
    </xf>
    <xf numFmtId="0" fontId="10" fillId="0" borderId="0" xfId="0" applyFont="1" applyAlignment="1">
      <alignment horizontal="center" vertical="center"/>
    </xf>
    <xf numFmtId="0" fontId="10" fillId="0" borderId="0" xfId="0" applyFont="1" applyFill="1" applyAlignment="1">
      <alignment horizontal="left"/>
    </xf>
    <xf numFmtId="178" fontId="18" fillId="0" borderId="0" xfId="43" applyNumberFormat="1" applyFont="1" applyFill="1" applyAlignment="1">
      <alignment horizontal="left"/>
    </xf>
    <xf numFmtId="0" fontId="47" fillId="0" borderId="0" xfId="64" applyFont="1">
      <alignment/>
      <protection/>
    </xf>
    <xf numFmtId="0" fontId="47" fillId="0" borderId="0" xfId="64" applyFont="1" applyFill="1">
      <alignment/>
      <protection/>
    </xf>
    <xf numFmtId="178" fontId="47" fillId="0" borderId="0" xfId="43" applyNumberFormat="1" applyFont="1" applyAlignment="1">
      <alignment/>
    </xf>
    <xf numFmtId="210" fontId="10" fillId="0" borderId="0" xfId="43" applyNumberFormat="1" applyFont="1" applyFill="1" applyAlignment="1">
      <alignment/>
    </xf>
    <xf numFmtId="15" fontId="18" fillId="0" borderId="0" xfId="0" applyNumberFormat="1" applyFont="1" applyAlignment="1" quotePrefix="1">
      <alignment/>
    </xf>
    <xf numFmtId="178" fontId="0" fillId="0" borderId="0" xfId="0" applyNumberFormat="1" applyFill="1" applyAlignment="1">
      <alignment/>
    </xf>
    <xf numFmtId="0" fontId="24" fillId="0" borderId="0" xfId="0" applyFont="1" applyFill="1" applyBorder="1" applyAlignment="1">
      <alignment horizontal="center"/>
    </xf>
    <xf numFmtId="0" fontId="0" fillId="0" borderId="0" xfId="0" applyAlignment="1">
      <alignment horizontal="center"/>
    </xf>
    <xf numFmtId="0" fontId="34" fillId="0" borderId="0" xfId="0" applyFont="1" applyAlignment="1">
      <alignment horizontal="center"/>
    </xf>
    <xf numFmtId="9" fontId="24" fillId="0" borderId="0" xfId="67" applyFont="1" applyFill="1" applyBorder="1" applyAlignment="1">
      <alignment horizontal="center"/>
    </xf>
    <xf numFmtId="41" fontId="0" fillId="0" borderId="0" xfId="43" applyNumberFormat="1" applyFont="1" applyFill="1" applyBorder="1" applyAlignment="1">
      <alignment horizontal="center"/>
    </xf>
    <xf numFmtId="43" fontId="0" fillId="0" borderId="0" xfId="43" applyFont="1" applyFill="1" applyAlignment="1">
      <alignment horizontal="center"/>
    </xf>
    <xf numFmtId="0" fontId="24"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5" fillId="0" borderId="0" xfId="0" applyFont="1" applyAlignment="1">
      <alignment horizontal="left"/>
    </xf>
    <xf numFmtId="0" fontId="5" fillId="0" borderId="0" xfId="0" applyFont="1" applyAlignment="1">
      <alignment horizontal="center"/>
    </xf>
    <xf numFmtId="178" fontId="21" fillId="0" borderId="11" xfId="43" applyNumberFormat="1" applyFont="1" applyFill="1" applyBorder="1" applyAlignment="1">
      <alignment/>
    </xf>
    <xf numFmtId="0" fontId="18" fillId="0" borderId="0" xfId="64" applyFont="1">
      <alignment/>
      <protection/>
    </xf>
    <xf numFmtId="0" fontId="18" fillId="0" borderId="0" xfId="64" applyFont="1" applyAlignment="1">
      <alignment/>
      <protection/>
    </xf>
    <xf numFmtId="0" fontId="10" fillId="0" borderId="0" xfId="64" applyFont="1">
      <alignment/>
      <protection/>
    </xf>
    <xf numFmtId="0" fontId="10" fillId="0" borderId="0" xfId="64" applyFont="1" applyFill="1">
      <alignment/>
      <protection/>
    </xf>
    <xf numFmtId="0" fontId="10" fillId="0" borderId="0" xfId="64" applyFont="1" applyFill="1" applyAlignment="1">
      <alignment/>
      <protection/>
    </xf>
    <xf numFmtId="0" fontId="10" fillId="0" borderId="0" xfId="64" applyFont="1" applyAlignment="1">
      <alignment/>
      <protection/>
    </xf>
    <xf numFmtId="0" fontId="42" fillId="0" borderId="0" xfId="64" applyFont="1">
      <alignment/>
      <protection/>
    </xf>
    <xf numFmtId="0" fontId="10" fillId="0" borderId="0" xfId="64" applyFont="1" applyAlignment="1">
      <alignment vertical="top"/>
      <protection/>
    </xf>
    <xf numFmtId="0" fontId="10" fillId="0" borderId="0" xfId="64" applyFont="1" applyFill="1" applyAlignment="1">
      <alignment horizontal="justify" vertical="top" wrapText="1"/>
      <protection/>
    </xf>
    <xf numFmtId="0" fontId="10" fillId="0" borderId="0" xfId="64" applyFont="1" applyAlignment="1">
      <alignment horizontal="justify" wrapText="1"/>
      <protection/>
    </xf>
    <xf numFmtId="0" fontId="18" fillId="0" borderId="0" xfId="64" applyFont="1" applyFill="1" applyAlignment="1">
      <alignment/>
      <protection/>
    </xf>
    <xf numFmtId="0" fontId="18" fillId="0" borderId="0" xfId="64" applyFont="1" applyFill="1">
      <alignment/>
      <protection/>
    </xf>
    <xf numFmtId="0" fontId="18" fillId="0" borderId="0" xfId="64" applyFont="1" applyAlignment="1">
      <alignment vertical="top"/>
      <protection/>
    </xf>
    <xf numFmtId="0" fontId="18" fillId="0" borderId="0" xfId="64" applyFont="1" applyBorder="1">
      <alignment/>
      <protection/>
    </xf>
    <xf numFmtId="0" fontId="18" fillId="0" borderId="11" xfId="64" applyFont="1" applyBorder="1">
      <alignment/>
      <protection/>
    </xf>
    <xf numFmtId="0" fontId="10" fillId="0" borderId="11" xfId="64" applyFont="1" applyBorder="1">
      <alignment/>
      <protection/>
    </xf>
    <xf numFmtId="0" fontId="10" fillId="0" borderId="0" xfId="64" applyFont="1" applyFill="1" applyBorder="1" applyAlignment="1">
      <alignment horizontal="center"/>
      <protection/>
    </xf>
    <xf numFmtId="0" fontId="10" fillId="0" borderId="0" xfId="64" applyFont="1" applyBorder="1">
      <alignment/>
      <protection/>
    </xf>
    <xf numFmtId="178" fontId="10" fillId="0" borderId="0" xfId="43" applyNumberFormat="1" applyFont="1" applyFill="1" applyBorder="1" applyAlignment="1">
      <alignment horizontal="right"/>
    </xf>
    <xf numFmtId="178" fontId="17" fillId="0" borderId="0" xfId="43" applyNumberFormat="1" applyFont="1" applyFill="1" applyBorder="1" applyAlignment="1">
      <alignment horizontal="right"/>
    </xf>
    <xf numFmtId="43" fontId="10" fillId="0" borderId="0" xfId="64" applyNumberFormat="1" applyFont="1">
      <alignment/>
      <protection/>
    </xf>
    <xf numFmtId="0" fontId="21" fillId="0" borderId="0" xfId="64" applyFont="1">
      <alignment/>
      <protection/>
    </xf>
    <xf numFmtId="0" fontId="21" fillId="0" borderId="0" xfId="64" applyFont="1" applyFill="1">
      <alignment/>
      <protection/>
    </xf>
    <xf numFmtId="0" fontId="37" fillId="0" borderId="0" xfId="64" applyFont="1" applyFill="1">
      <alignment/>
      <protection/>
    </xf>
    <xf numFmtId="43" fontId="18" fillId="0" borderId="0" xfId="43" applyFont="1" applyFill="1" applyAlignment="1">
      <alignment/>
    </xf>
    <xf numFmtId="0" fontId="10" fillId="0" borderId="0" xfId="64" applyFont="1" applyFill="1" applyAlignment="1">
      <alignment vertical="top"/>
      <protection/>
    </xf>
    <xf numFmtId="0" fontId="10" fillId="0" borderId="0" xfId="64" applyFont="1" applyAlignment="1">
      <alignment horizontal="left"/>
      <protection/>
    </xf>
    <xf numFmtId="178" fontId="10" fillId="0" borderId="0" xfId="43" applyNumberFormat="1" applyFont="1" applyFill="1" applyBorder="1" applyAlignment="1">
      <alignment horizontal="right" wrapText="1"/>
    </xf>
    <xf numFmtId="0" fontId="19" fillId="0" borderId="0" xfId="64" applyFont="1" applyAlignment="1">
      <alignment horizontal="left" vertical="center"/>
      <protection/>
    </xf>
    <xf numFmtId="0" fontId="20" fillId="0" borderId="0" xfId="64" applyFont="1" applyFill="1">
      <alignment/>
      <protection/>
    </xf>
    <xf numFmtId="0" fontId="10" fillId="0" borderId="0" xfId="64" applyFont="1" applyFill="1" applyAlignment="1">
      <alignment horizontal="justify" wrapText="1"/>
      <protection/>
    </xf>
    <xf numFmtId="0" fontId="10" fillId="0" borderId="0" xfId="64" applyFont="1" applyAlignment="1">
      <alignment horizontal="center"/>
      <protection/>
    </xf>
    <xf numFmtId="0" fontId="18" fillId="35" borderId="0" xfId="64" applyFont="1" applyFill="1" applyAlignment="1">
      <alignment horizontal="center"/>
      <protection/>
    </xf>
    <xf numFmtId="0" fontId="18" fillId="0" borderId="0" xfId="64" applyFont="1" applyFill="1" applyAlignment="1">
      <alignment horizontal="center"/>
      <protection/>
    </xf>
    <xf numFmtId="0" fontId="21" fillId="35" borderId="0" xfId="64" applyFont="1" applyFill="1">
      <alignment/>
      <protection/>
    </xf>
    <xf numFmtId="0" fontId="19" fillId="0" borderId="0" xfId="64" applyFont="1" applyFill="1">
      <alignment/>
      <protection/>
    </xf>
    <xf numFmtId="0" fontId="20" fillId="0" borderId="0" xfId="64" applyFont="1" applyFill="1" applyAlignment="1">
      <alignment/>
      <protection/>
    </xf>
    <xf numFmtId="0" fontId="10" fillId="0" borderId="0" xfId="64" applyNumberFormat="1" applyFont="1" applyFill="1" applyAlignment="1">
      <alignment wrapText="1"/>
      <protection/>
    </xf>
    <xf numFmtId="0" fontId="10" fillId="0" borderId="0" xfId="64" applyNumberFormat="1" applyFont="1" applyAlignment="1">
      <alignment wrapText="1"/>
      <protection/>
    </xf>
    <xf numFmtId="0" fontId="10" fillId="0" borderId="0" xfId="64" applyFont="1" applyFill="1" applyAlignment="1">
      <alignment horizontal="right"/>
      <protection/>
    </xf>
    <xf numFmtId="1" fontId="10" fillId="0" borderId="0" xfId="64" applyNumberFormat="1" applyFont="1" applyFill="1" applyBorder="1" applyAlignment="1">
      <alignment horizontal="right"/>
      <protection/>
    </xf>
    <xf numFmtId="0" fontId="10" fillId="0" borderId="11" xfId="64" applyFont="1" applyFill="1" applyBorder="1">
      <alignment/>
      <protection/>
    </xf>
    <xf numFmtId="0" fontId="10" fillId="0" borderId="14" xfId="64" applyFont="1" applyFill="1" applyBorder="1">
      <alignment/>
      <protection/>
    </xf>
    <xf numFmtId="0" fontId="18" fillId="0" borderId="0" xfId="64" applyFont="1" applyFill="1" applyBorder="1" applyAlignment="1">
      <alignment/>
      <protection/>
    </xf>
    <xf numFmtId="0" fontId="21" fillId="0" borderId="0" xfId="64" applyFont="1" applyFill="1" applyBorder="1">
      <alignment/>
      <protection/>
    </xf>
    <xf numFmtId="0" fontId="10" fillId="0" borderId="0" xfId="64" applyFont="1" applyFill="1" applyBorder="1">
      <alignment/>
      <protection/>
    </xf>
    <xf numFmtId="0" fontId="18" fillId="0" borderId="0" xfId="64" applyFont="1" applyFill="1" applyBorder="1" applyAlignment="1">
      <alignment horizontal="right"/>
      <protection/>
    </xf>
    <xf numFmtId="0" fontId="10" fillId="0" borderId="0" xfId="64" applyFont="1" applyAlignment="1">
      <alignment wrapText="1"/>
      <protection/>
    </xf>
    <xf numFmtId="0" fontId="10" fillId="0" borderId="11" xfId="64" applyFont="1" applyBorder="1" applyAlignment="1">
      <alignment wrapText="1"/>
      <protection/>
    </xf>
    <xf numFmtId="0" fontId="17" fillId="0" borderId="0" xfId="64" applyFont="1" applyFill="1" applyAlignment="1">
      <alignment horizontal="right" wrapText="1"/>
      <protection/>
    </xf>
    <xf numFmtId="178" fontId="10" fillId="0" borderId="18" xfId="43" applyNumberFormat="1" applyFont="1" applyFill="1" applyBorder="1" applyAlignment="1">
      <alignment/>
    </xf>
    <xf numFmtId="0" fontId="10" fillId="0" borderId="0" xfId="64" applyFont="1" applyFill="1" applyAlignment="1">
      <alignment vertical="top" wrapText="1"/>
      <protection/>
    </xf>
    <xf numFmtId="0" fontId="17" fillId="0" borderId="0" xfId="64" applyFont="1" applyFill="1" applyAlignment="1">
      <alignment horizontal="right"/>
      <protection/>
    </xf>
    <xf numFmtId="43" fontId="10" fillId="0" borderId="12" xfId="43" applyFont="1" applyFill="1" applyBorder="1" applyAlignment="1">
      <alignment/>
    </xf>
    <xf numFmtId="178" fontId="48" fillId="0" borderId="0" xfId="43" applyNumberFormat="1" applyFont="1" applyFill="1" applyAlignment="1">
      <alignment/>
    </xf>
    <xf numFmtId="14" fontId="10" fillId="0" borderId="0" xfId="64" applyNumberFormat="1" applyFont="1" applyFill="1" applyBorder="1" applyAlignment="1">
      <alignment horizontal="center"/>
      <protection/>
    </xf>
    <xf numFmtId="178" fontId="6" fillId="0" borderId="0" xfId="43" applyNumberFormat="1" applyFont="1" applyBorder="1" applyAlignment="1">
      <alignment/>
    </xf>
    <xf numFmtId="0" fontId="10" fillId="0" borderId="0" xfId="64" applyFont="1" applyBorder="1" applyAlignment="1">
      <alignment horizontal="center"/>
      <protection/>
    </xf>
    <xf numFmtId="178" fontId="6" fillId="0" borderId="0" xfId="43" applyNumberFormat="1" applyFont="1" applyAlignment="1">
      <alignment horizontal="center"/>
    </xf>
    <xf numFmtId="178" fontId="6" fillId="0" borderId="0" xfId="43" applyNumberFormat="1" applyFont="1" applyBorder="1" applyAlignment="1">
      <alignment horizontal="center"/>
    </xf>
    <xf numFmtId="0" fontId="10" fillId="0" borderId="0" xfId="64" applyNumberFormat="1" applyFont="1" applyBorder="1" applyAlignment="1">
      <alignment wrapText="1"/>
      <protection/>
    </xf>
    <xf numFmtId="0" fontId="53" fillId="0" borderId="0" xfId="0" applyFont="1" applyAlignment="1">
      <alignment/>
    </xf>
    <xf numFmtId="0" fontId="54" fillId="0" borderId="0" xfId="56" applyFont="1" applyAlignment="1" applyProtection="1">
      <alignment horizontal="left"/>
      <protection/>
    </xf>
    <xf numFmtId="0" fontId="55" fillId="0" borderId="0" xfId="0" applyFont="1" applyAlignment="1">
      <alignment/>
    </xf>
    <xf numFmtId="0" fontId="56" fillId="0" borderId="0" xfId="56" applyFont="1" applyAlignment="1" applyProtection="1">
      <alignment horizontal="left"/>
      <protection/>
    </xf>
    <xf numFmtId="0" fontId="55" fillId="0" borderId="0" xfId="0" applyFont="1" applyAlignment="1">
      <alignment horizontal="center"/>
    </xf>
    <xf numFmtId="0" fontId="57" fillId="0" borderId="0" xfId="0" applyFont="1" applyAlignment="1">
      <alignment/>
    </xf>
    <xf numFmtId="0" fontId="58" fillId="0" borderId="0" xfId="64" applyFont="1">
      <alignment/>
      <protection/>
    </xf>
    <xf numFmtId="0" fontId="58" fillId="0" borderId="0" xfId="64" applyFont="1" applyAlignment="1">
      <alignment vertical="justify" wrapText="1"/>
      <protection/>
    </xf>
    <xf numFmtId="0" fontId="59" fillId="0" borderId="0" xfId="0" applyFont="1" applyFill="1" applyAlignment="1">
      <alignment horizontal="center"/>
    </xf>
    <xf numFmtId="0" fontId="59" fillId="0" borderId="0" xfId="0" applyFont="1" applyAlignment="1">
      <alignment horizontal="center"/>
    </xf>
    <xf numFmtId="178" fontId="59" fillId="0" borderId="0" xfId="0" applyNumberFormat="1" applyFont="1" applyFill="1" applyAlignment="1">
      <alignment horizontal="center"/>
    </xf>
    <xf numFmtId="178" fontId="5" fillId="0" borderId="0" xfId="43" applyNumberFormat="1" applyFont="1" applyFill="1" applyAlignment="1">
      <alignment horizontal="center"/>
    </xf>
    <xf numFmtId="0" fontId="25" fillId="0" borderId="0" xfId="0" applyFont="1" applyFill="1" applyBorder="1" applyAlignment="1">
      <alignment horizontal="center"/>
    </xf>
    <xf numFmtId="178" fontId="5" fillId="0" borderId="0" xfId="0" applyNumberFormat="1" applyFont="1" applyAlignment="1">
      <alignment horizontal="center"/>
    </xf>
    <xf numFmtId="178" fontId="5" fillId="0" borderId="0" xfId="43" applyNumberFormat="1" applyFont="1" applyAlignment="1">
      <alignment/>
    </xf>
    <xf numFmtId="178" fontId="60" fillId="0" borderId="0" xfId="43" applyNumberFormat="1" applyFont="1" applyAlignment="1">
      <alignment/>
    </xf>
    <xf numFmtId="178" fontId="49" fillId="0" borderId="0" xfId="43" applyNumberFormat="1" applyFont="1" applyAlignment="1">
      <alignment/>
    </xf>
    <xf numFmtId="178" fontId="49" fillId="0" borderId="0" xfId="43" applyNumberFormat="1" applyFont="1" applyFill="1" applyAlignment="1">
      <alignment/>
    </xf>
    <xf numFmtId="178" fontId="25" fillId="0" borderId="0" xfId="43" applyNumberFormat="1" applyFont="1" applyAlignment="1">
      <alignment/>
    </xf>
    <xf numFmtId="178" fontId="49" fillId="0" borderId="0" xfId="43" applyNumberFormat="1" applyFont="1" applyAlignment="1">
      <alignment vertical="top"/>
    </xf>
    <xf numFmtId="178" fontId="50" fillId="0" borderId="0" xfId="43" applyNumberFormat="1" applyFont="1" applyAlignment="1">
      <alignment/>
    </xf>
    <xf numFmtId="178" fontId="29" fillId="0" borderId="0" xfId="43" applyNumberFormat="1" applyFont="1" applyAlignment="1">
      <alignment/>
    </xf>
    <xf numFmtId="178" fontId="50" fillId="0" borderId="0" xfId="43" applyNumberFormat="1" applyFont="1" applyFill="1" applyAlignment="1">
      <alignment/>
    </xf>
    <xf numFmtId="178" fontId="50" fillId="0" borderId="0" xfId="43" applyNumberFormat="1" applyFont="1" applyAlignment="1">
      <alignment vertical="top"/>
    </xf>
    <xf numFmtId="178" fontId="50" fillId="0" borderId="0" xfId="43" applyNumberFormat="1" applyFont="1" applyBorder="1" applyAlignment="1">
      <alignment/>
    </xf>
    <xf numFmtId="178" fontId="51" fillId="0" borderId="0" xfId="43" applyNumberFormat="1" applyFont="1" applyFill="1" applyAlignment="1">
      <alignment/>
    </xf>
    <xf numFmtId="178" fontId="51" fillId="35" borderId="0" xfId="43" applyNumberFormat="1" applyFont="1" applyFill="1" applyAlignment="1">
      <alignment/>
    </xf>
    <xf numFmtId="178" fontId="51" fillId="0" borderId="0" xfId="43" applyNumberFormat="1" applyFont="1" applyFill="1" applyBorder="1" applyAlignment="1">
      <alignment/>
    </xf>
    <xf numFmtId="178" fontId="5" fillId="0" borderId="0" xfId="0" applyNumberFormat="1" applyFont="1" applyFill="1" applyAlignment="1">
      <alignment horizontal="justify" vertical="center" wrapText="1"/>
    </xf>
    <xf numFmtId="14" fontId="18" fillId="0" borderId="0" xfId="64" applyNumberFormat="1" applyFont="1" applyFill="1" applyBorder="1" applyAlignment="1" quotePrefix="1">
      <alignment horizontal="center"/>
      <protection/>
    </xf>
    <xf numFmtId="0" fontId="49" fillId="0" borderId="0" xfId="64" applyFont="1" applyFill="1" applyBorder="1" applyAlignment="1">
      <alignment horizontal="center"/>
      <protection/>
    </xf>
    <xf numFmtId="0" fontId="49" fillId="0" borderId="0" xfId="64" applyFont="1" applyFill="1" applyBorder="1" applyAlignment="1">
      <alignment horizontal="right"/>
      <protection/>
    </xf>
    <xf numFmtId="0" fontId="49" fillId="0" borderId="0" xfId="64" applyFont="1" applyAlignment="1">
      <alignment horizontal="right"/>
      <protection/>
    </xf>
    <xf numFmtId="0" fontId="21" fillId="0" borderId="0" xfId="64" applyFont="1" applyFill="1" applyBorder="1" applyAlignment="1">
      <alignment horizontal="left" vertical="top" wrapText="1"/>
      <protection/>
    </xf>
    <xf numFmtId="0" fontId="49" fillId="0" borderId="11" xfId="64" applyFont="1" applyBorder="1" applyAlignment="1">
      <alignment horizontal="right"/>
      <protection/>
    </xf>
    <xf numFmtId="178" fontId="10" fillId="0" borderId="0" xfId="43" applyNumberFormat="1" applyFont="1" applyFill="1" applyAlignment="1">
      <alignment/>
    </xf>
    <xf numFmtId="0" fontId="49" fillId="0" borderId="0" xfId="64" applyFont="1" applyAlignment="1">
      <alignment horizontal="center" wrapText="1"/>
      <protection/>
    </xf>
    <xf numFmtId="0" fontId="49" fillId="0" borderId="0" xfId="64" applyFont="1" applyFill="1" applyAlignment="1">
      <alignment horizontal="right"/>
      <protection/>
    </xf>
    <xf numFmtId="0" fontId="49" fillId="0" borderId="11" xfId="64" applyFont="1" applyFill="1" applyBorder="1" applyAlignment="1">
      <alignment horizontal="center"/>
      <protection/>
    </xf>
    <xf numFmtId="0" fontId="5" fillId="0" borderId="0" xfId="64" applyFont="1" applyFill="1">
      <alignment/>
      <protection/>
    </xf>
    <xf numFmtId="41" fontId="0" fillId="0" borderId="0" xfId="43" applyNumberFormat="1" applyFont="1" applyFill="1" applyAlignment="1">
      <alignment/>
    </xf>
    <xf numFmtId="178" fontId="20" fillId="0" borderId="0" xfId="43" applyNumberFormat="1" applyFont="1" applyFill="1" applyBorder="1" applyAlignment="1">
      <alignment/>
    </xf>
    <xf numFmtId="41" fontId="20" fillId="0" borderId="0" xfId="0" applyNumberFormat="1" applyFont="1" applyAlignment="1">
      <alignment/>
    </xf>
    <xf numFmtId="0" fontId="66" fillId="0" borderId="0" xfId="0" applyFont="1" applyFill="1" applyAlignment="1">
      <alignment horizontal="left"/>
    </xf>
    <xf numFmtId="0" fontId="62" fillId="0" borderId="0" xfId="64" applyFont="1">
      <alignment/>
      <protection/>
    </xf>
    <xf numFmtId="0" fontId="63" fillId="0" borderId="0" xfId="0" applyFont="1" applyAlignment="1">
      <alignment/>
    </xf>
    <xf numFmtId="0" fontId="64" fillId="0" borderId="0" xfId="64" applyFont="1">
      <alignment/>
      <protection/>
    </xf>
    <xf numFmtId="0" fontId="62" fillId="0" borderId="0" xfId="64" applyFont="1" applyFill="1">
      <alignment/>
      <protection/>
    </xf>
    <xf numFmtId="0" fontId="62" fillId="0" borderId="0" xfId="64" applyFont="1" applyAlignment="1">
      <alignment vertical="top"/>
      <protection/>
    </xf>
    <xf numFmtId="178" fontId="62" fillId="0" borderId="0" xfId="43" applyNumberFormat="1" applyFont="1" applyAlignment="1">
      <alignment/>
    </xf>
    <xf numFmtId="43" fontId="62" fillId="0" borderId="0" xfId="43" applyFont="1" applyFill="1" applyAlignment="1">
      <alignment/>
    </xf>
    <xf numFmtId="0" fontId="65" fillId="0" borderId="0" xfId="64" applyFont="1" applyFill="1">
      <alignment/>
      <protection/>
    </xf>
    <xf numFmtId="0" fontId="65" fillId="35" borderId="0" xfId="64" applyFont="1" applyFill="1">
      <alignment/>
      <protection/>
    </xf>
    <xf numFmtId="0" fontId="65" fillId="0" borderId="0" xfId="64" applyFont="1" applyFill="1" applyBorder="1">
      <alignment/>
      <protection/>
    </xf>
    <xf numFmtId="43" fontId="0" fillId="0" borderId="0" xfId="0" applyNumberFormat="1" applyFill="1" applyBorder="1" applyAlignment="1">
      <alignment horizontal="center"/>
    </xf>
    <xf numFmtId="178" fontId="10" fillId="0" borderId="15" xfId="43" applyNumberFormat="1" applyFont="1" applyBorder="1" applyAlignment="1">
      <alignment horizontal="right" vertical="center" wrapText="1"/>
    </xf>
    <xf numFmtId="43" fontId="10" fillId="0" borderId="12" xfId="43" applyNumberFormat="1" applyFont="1" applyFill="1" applyBorder="1" applyAlignment="1">
      <alignment/>
    </xf>
    <xf numFmtId="0" fontId="17" fillId="0" borderId="0" xfId="64" applyFont="1">
      <alignment/>
      <protection/>
    </xf>
    <xf numFmtId="0" fontId="10" fillId="0" borderId="0" xfId="64" applyFont="1" applyFill="1" applyAlignment="1">
      <alignment horizontal="left" wrapText="1"/>
      <protection/>
    </xf>
    <xf numFmtId="0" fontId="10" fillId="0" borderId="0" xfId="64" applyFont="1" applyFill="1" applyAlignment="1">
      <alignment horizontal="left" vertical="top" wrapText="1"/>
      <protection/>
    </xf>
    <xf numFmtId="0" fontId="61" fillId="0" borderId="0" xfId="0" applyFont="1" applyFill="1" applyAlignment="1">
      <alignment horizontal="left"/>
    </xf>
    <xf numFmtId="0" fontId="5" fillId="0" borderId="0" xfId="0" applyFont="1" applyFill="1" applyAlignment="1">
      <alignment horizontal="justify" wrapText="1"/>
    </xf>
    <xf numFmtId="0" fontId="2" fillId="38" borderId="0" xfId="0" applyFont="1" applyFill="1" applyAlignment="1">
      <alignment horizontal="center"/>
    </xf>
    <xf numFmtId="0" fontId="2" fillId="0" borderId="0" xfId="0" applyFont="1" applyFill="1" applyAlignment="1">
      <alignment horizontal="left"/>
    </xf>
    <xf numFmtId="178" fontId="16" fillId="0" borderId="0" xfId="43" applyNumberFormat="1" applyFont="1" applyAlignment="1">
      <alignment/>
    </xf>
    <xf numFmtId="178" fontId="16" fillId="0" borderId="0" xfId="43" applyNumberFormat="1" applyFont="1" applyFill="1" applyAlignment="1">
      <alignment horizontal="right"/>
    </xf>
    <xf numFmtId="178" fontId="34" fillId="0" borderId="0" xfId="43" applyNumberFormat="1" applyFont="1" applyAlignment="1">
      <alignment/>
    </xf>
    <xf numFmtId="0" fontId="49" fillId="0" borderId="24" xfId="64" applyFont="1" applyFill="1" applyBorder="1" applyAlignment="1">
      <alignment horizontal="center"/>
      <protection/>
    </xf>
    <xf numFmtId="178" fontId="10" fillId="0" borderId="24" xfId="43" applyNumberFormat="1" applyFont="1" applyFill="1" applyBorder="1" applyAlignment="1">
      <alignment horizontal="right"/>
    </xf>
    <xf numFmtId="178" fontId="10" fillId="0" borderId="24" xfId="43" applyNumberFormat="1" applyFont="1" applyFill="1" applyBorder="1" applyAlignment="1">
      <alignment/>
    </xf>
    <xf numFmtId="0" fontId="48" fillId="0" borderId="0" xfId="64" applyFont="1" applyFill="1">
      <alignment/>
      <protection/>
    </xf>
    <xf numFmtId="178" fontId="10" fillId="0" borderId="0" xfId="43" applyNumberFormat="1" applyFont="1" applyFill="1" applyBorder="1" applyAlignment="1">
      <alignment/>
    </xf>
    <xf numFmtId="43" fontId="10" fillId="0" borderId="0" xfId="43" applyNumberFormat="1" applyFont="1" applyFill="1" applyBorder="1" applyAlignment="1">
      <alignment horizontal="right"/>
    </xf>
    <xf numFmtId="178" fontId="48" fillId="0" borderId="0" xfId="43" applyNumberFormat="1" applyFont="1" applyFill="1" applyBorder="1" applyAlignment="1">
      <alignment/>
    </xf>
    <xf numFmtId="41" fontId="10" fillId="0" borderId="0" xfId="0" applyNumberFormat="1" applyFont="1" applyAlignment="1">
      <alignment horizontal="center"/>
    </xf>
    <xf numFmtId="41" fontId="0" fillId="0" borderId="0" xfId="0" applyNumberFormat="1" applyFont="1" applyFill="1" applyAlignment="1">
      <alignment horizontal="center"/>
    </xf>
    <xf numFmtId="178" fontId="0" fillId="0" borderId="15" xfId="43" applyNumberFormat="1" applyFont="1" applyFill="1" applyBorder="1" applyAlignment="1">
      <alignment horizontal="center"/>
    </xf>
    <xf numFmtId="41" fontId="10" fillId="0" borderId="0" xfId="0" applyNumberFormat="1" applyFont="1" applyAlignment="1">
      <alignment horizontal="left"/>
    </xf>
    <xf numFmtId="49" fontId="2" fillId="0" borderId="0" xfId="0" applyNumberFormat="1" applyFont="1" applyFill="1" applyBorder="1" applyAlignment="1">
      <alignment horizontal="center"/>
    </xf>
    <xf numFmtId="41" fontId="10" fillId="0" borderId="11" xfId="0" applyNumberFormat="1" applyFont="1" applyFill="1" applyBorder="1" applyAlignment="1">
      <alignment horizontal="center"/>
    </xf>
    <xf numFmtId="41" fontId="0" fillId="0" borderId="15" xfId="43" applyNumberFormat="1" applyFont="1" applyFill="1" applyBorder="1" applyAlignment="1">
      <alignment horizontal="center"/>
    </xf>
    <xf numFmtId="43" fontId="10" fillId="0" borderId="11" xfId="43" applyFont="1" applyFill="1" applyBorder="1" applyAlignment="1">
      <alignment horizontal="left" indent="1"/>
    </xf>
    <xf numFmtId="199" fontId="30" fillId="0" borderId="0" xfId="43" applyNumberFormat="1" applyFont="1" applyFill="1" applyBorder="1" applyAlignment="1">
      <alignment/>
    </xf>
    <xf numFmtId="178" fontId="10" fillId="0" borderId="0" xfId="43" applyNumberFormat="1" applyFont="1" applyFill="1" applyAlignment="1" quotePrefix="1">
      <alignment/>
    </xf>
    <xf numFmtId="0" fontId="18" fillId="0" borderId="0" xfId="64" applyFont="1" applyFill="1" applyAlignment="1">
      <alignment vertical="top"/>
      <protection/>
    </xf>
    <xf numFmtId="0" fontId="10" fillId="0" borderId="0" xfId="64" applyFont="1" applyFill="1" applyBorder="1" applyAlignment="1">
      <alignment/>
      <protection/>
    </xf>
    <xf numFmtId="0" fontId="18" fillId="0" borderId="0" xfId="64" applyFont="1" applyFill="1" applyBorder="1">
      <alignment/>
      <protection/>
    </xf>
    <xf numFmtId="0" fontId="10" fillId="0" borderId="25" xfId="64" applyFont="1" applyFill="1" applyBorder="1">
      <alignment/>
      <protection/>
    </xf>
    <xf numFmtId="0" fontId="10" fillId="0" borderId="13" xfId="64" applyFont="1" applyFill="1" applyBorder="1">
      <alignment/>
      <protection/>
    </xf>
    <xf numFmtId="0" fontId="49" fillId="0" borderId="16" xfId="64" applyFont="1" applyFill="1" applyBorder="1" applyAlignment="1">
      <alignment horizontal="center"/>
      <protection/>
    </xf>
    <xf numFmtId="0" fontId="49" fillId="0" borderId="17" xfId="64" applyFont="1" applyFill="1" applyBorder="1" applyAlignment="1">
      <alignment horizontal="center"/>
      <protection/>
    </xf>
    <xf numFmtId="0" fontId="10" fillId="0" borderId="26" xfId="64" applyFont="1" applyFill="1" applyBorder="1">
      <alignment/>
      <protection/>
    </xf>
    <xf numFmtId="0" fontId="49" fillId="0" borderId="27" xfId="64" applyFont="1" applyFill="1" applyBorder="1" applyAlignment="1">
      <alignment horizontal="center"/>
      <protection/>
    </xf>
    <xf numFmtId="0" fontId="5" fillId="0" borderId="0" xfId="64" applyFont="1" applyFill="1" applyBorder="1" applyAlignment="1">
      <alignment horizontal="center"/>
      <protection/>
    </xf>
    <xf numFmtId="0" fontId="5" fillId="0" borderId="24" xfId="64" applyFont="1" applyFill="1" applyBorder="1" applyAlignment="1">
      <alignment horizontal="center"/>
      <protection/>
    </xf>
    <xf numFmtId="0" fontId="18" fillId="0" borderId="25" xfId="64" applyFont="1" applyFill="1" applyBorder="1">
      <alignment/>
      <protection/>
    </xf>
    <xf numFmtId="0" fontId="18" fillId="0" borderId="27" xfId="64" applyFont="1" applyFill="1" applyBorder="1">
      <alignment/>
      <protection/>
    </xf>
    <xf numFmtId="0" fontId="18" fillId="0" borderId="25" xfId="64" applyFont="1" applyFill="1" applyBorder="1" applyAlignment="1">
      <alignment horizontal="center"/>
      <protection/>
    </xf>
    <xf numFmtId="0" fontId="18" fillId="0" borderId="13" xfId="64" applyFont="1" applyFill="1" applyBorder="1" applyAlignment="1">
      <alignment horizontal="center"/>
      <protection/>
    </xf>
    <xf numFmtId="0" fontId="18" fillId="0" borderId="28" xfId="64" applyFont="1" applyFill="1" applyBorder="1" applyAlignment="1">
      <alignment horizontal="center"/>
      <protection/>
    </xf>
    <xf numFmtId="0" fontId="18" fillId="0" borderId="27" xfId="64" applyFont="1" applyFill="1" applyBorder="1" applyAlignment="1">
      <alignment horizontal="center"/>
      <protection/>
    </xf>
    <xf numFmtId="0" fontId="18" fillId="0" borderId="0" xfId="64" applyFont="1" applyFill="1" applyBorder="1" applyAlignment="1">
      <alignment horizontal="center"/>
      <protection/>
    </xf>
    <xf numFmtId="0" fontId="10" fillId="0" borderId="27" xfId="64" applyFont="1" applyFill="1" applyBorder="1">
      <alignment/>
      <protection/>
    </xf>
    <xf numFmtId="178" fontId="10" fillId="0" borderId="27" xfId="64" applyNumberFormat="1" applyFont="1" applyFill="1" applyBorder="1">
      <alignment/>
      <protection/>
    </xf>
    <xf numFmtId="178" fontId="10" fillId="0" borderId="0" xfId="64" applyNumberFormat="1" applyFont="1" applyFill="1" applyBorder="1">
      <alignment/>
      <protection/>
    </xf>
    <xf numFmtId="178" fontId="10" fillId="0" borderId="27" xfId="43" applyNumberFormat="1" applyFont="1" applyFill="1" applyBorder="1" applyAlignment="1">
      <alignment/>
    </xf>
    <xf numFmtId="178" fontId="10" fillId="0" borderId="29" xfId="43" applyNumberFormat="1" applyFont="1" applyFill="1" applyBorder="1" applyAlignment="1">
      <alignment/>
    </xf>
    <xf numFmtId="178" fontId="10" fillId="0" borderId="16" xfId="43" applyNumberFormat="1" applyFont="1" applyFill="1" applyBorder="1" applyAlignment="1">
      <alignment/>
    </xf>
    <xf numFmtId="178" fontId="10" fillId="0" borderId="17" xfId="43" applyNumberFormat="1" applyFont="1" applyFill="1" applyBorder="1" applyAlignment="1">
      <alignment/>
    </xf>
    <xf numFmtId="0" fontId="10" fillId="0" borderId="0" xfId="0" applyFont="1" applyFill="1" applyAlignment="1">
      <alignment horizontal="justify"/>
    </xf>
    <xf numFmtId="0" fontId="5" fillId="0" borderId="27" xfId="64" applyFont="1" applyFill="1" applyBorder="1" applyAlignment="1">
      <alignment horizontal="center"/>
      <protection/>
    </xf>
    <xf numFmtId="0" fontId="10" fillId="0" borderId="24" xfId="64" applyFont="1" applyFill="1" applyBorder="1">
      <alignment/>
      <protection/>
    </xf>
    <xf numFmtId="178" fontId="10" fillId="0" borderId="24" xfId="43" applyNumberFormat="1" applyFont="1" applyFill="1" applyBorder="1" applyAlignment="1">
      <alignment horizontal="center"/>
    </xf>
    <xf numFmtId="0" fontId="10" fillId="0" borderId="27" xfId="64" applyFont="1" applyFill="1" applyBorder="1" quotePrefix="1">
      <alignment/>
      <protection/>
    </xf>
    <xf numFmtId="178" fontId="10" fillId="0" borderId="16" xfId="43" applyNumberFormat="1" applyFont="1" applyFill="1" applyBorder="1" applyAlignment="1">
      <alignment horizontal="right"/>
    </xf>
    <xf numFmtId="178" fontId="10" fillId="0" borderId="13" xfId="43" applyNumberFormat="1" applyFont="1" applyFill="1" applyBorder="1" applyAlignment="1">
      <alignment horizontal="right"/>
    </xf>
    <xf numFmtId="178" fontId="10" fillId="0" borderId="28" xfId="43" applyNumberFormat="1" applyFont="1" applyFill="1" applyBorder="1" applyAlignment="1">
      <alignment horizontal="center"/>
    </xf>
    <xf numFmtId="178" fontId="10" fillId="0" borderId="25" xfId="43" applyNumberFormat="1" applyFont="1" applyFill="1" applyBorder="1" applyAlignment="1">
      <alignment/>
    </xf>
    <xf numFmtId="178" fontId="10" fillId="0" borderId="25" xfId="43" applyNumberFormat="1" applyFont="1" applyFill="1" applyBorder="1" applyAlignment="1">
      <alignment horizontal="right"/>
    </xf>
    <xf numFmtId="178" fontId="10" fillId="0" borderId="27" xfId="43" applyNumberFormat="1" applyFont="1" applyFill="1" applyBorder="1" applyAlignment="1">
      <alignment horizontal="right"/>
    </xf>
    <xf numFmtId="178" fontId="10" fillId="0" borderId="26" xfId="43" applyNumberFormat="1" applyFont="1" applyFill="1" applyBorder="1" applyAlignment="1">
      <alignment/>
    </xf>
    <xf numFmtId="178" fontId="10" fillId="0" borderId="29" xfId="43" applyNumberFormat="1" applyFont="1" applyFill="1" applyBorder="1" applyAlignment="1">
      <alignment horizontal="center"/>
    </xf>
    <xf numFmtId="178" fontId="10" fillId="0" borderId="17" xfId="43" applyNumberFormat="1" applyFont="1" applyFill="1" applyBorder="1" applyAlignment="1">
      <alignment horizontal="center"/>
    </xf>
    <xf numFmtId="178" fontId="10" fillId="0" borderId="26" xfId="43" applyNumberFormat="1" applyFont="1" applyFill="1" applyBorder="1" applyAlignment="1">
      <alignment horizontal="right"/>
    </xf>
    <xf numFmtId="9" fontId="5" fillId="0" borderId="0" xfId="67" applyFont="1" applyFill="1" applyBorder="1" applyAlignment="1">
      <alignment vertical="top"/>
    </xf>
    <xf numFmtId="4" fontId="10" fillId="0" borderId="0" xfId="64" applyNumberFormat="1" applyFont="1" applyFill="1" applyBorder="1">
      <alignment/>
      <protection/>
    </xf>
    <xf numFmtId="178" fontId="10" fillId="0" borderId="0" xfId="67" applyNumberFormat="1" applyFont="1" applyFill="1" applyBorder="1" applyAlignment="1">
      <alignment horizontal="right"/>
    </xf>
    <xf numFmtId="4" fontId="10" fillId="0" borderId="0" xfId="64" applyNumberFormat="1" applyFont="1" applyFill="1" applyBorder="1" applyAlignment="1">
      <alignment horizontal="right"/>
      <protection/>
    </xf>
    <xf numFmtId="0" fontId="10" fillId="0" borderId="0" xfId="64" applyFont="1" applyFill="1" applyAlignment="1">
      <alignment horizontal="center" vertical="top" wrapText="1"/>
      <protection/>
    </xf>
    <xf numFmtId="43" fontId="10" fillId="0" borderId="0" xfId="43" applyFont="1" applyFill="1" applyBorder="1" applyAlignment="1">
      <alignment horizontal="left" indent="1"/>
    </xf>
    <xf numFmtId="200" fontId="21" fillId="0" borderId="0" xfId="43" applyNumberFormat="1" applyFont="1" applyFill="1" applyAlignment="1">
      <alignment/>
    </xf>
    <xf numFmtId="0" fontId="35" fillId="0" borderId="0" xfId="0" applyFont="1" applyAlignment="1">
      <alignment/>
    </xf>
    <xf numFmtId="178" fontId="28" fillId="0" borderId="0" xfId="43" applyNumberFormat="1" applyFont="1" applyAlignment="1">
      <alignment/>
    </xf>
    <xf numFmtId="0" fontId="10" fillId="0" borderId="0" xfId="64" applyNumberFormat="1" applyFont="1" applyFill="1" applyAlignment="1">
      <alignment horizontal="center" wrapText="1"/>
      <protection/>
    </xf>
    <xf numFmtId="0" fontId="37" fillId="0" borderId="0" xfId="64" applyFont="1" applyFill="1">
      <alignment/>
      <protection/>
    </xf>
    <xf numFmtId="0" fontId="19" fillId="0" borderId="0" xfId="64" applyFont="1" applyFill="1">
      <alignment/>
      <protection/>
    </xf>
    <xf numFmtId="43" fontId="10" fillId="0" borderId="13" xfId="43" applyFont="1" applyFill="1" applyBorder="1" applyAlignment="1">
      <alignment/>
    </xf>
    <xf numFmtId="178" fontId="10" fillId="0" borderId="0" xfId="43" applyNumberFormat="1" applyFont="1" applyAlignment="1">
      <alignment horizontal="right"/>
    </xf>
    <xf numFmtId="178" fontId="10" fillId="0" borderId="0" xfId="43" applyNumberFormat="1" applyFont="1" applyAlignment="1" applyProtection="1">
      <alignment/>
      <protection/>
    </xf>
    <xf numFmtId="178" fontId="10" fillId="0" borderId="0" xfId="43" applyNumberFormat="1" applyFont="1" applyFill="1" applyAlignment="1" applyProtection="1">
      <alignment/>
      <protection/>
    </xf>
    <xf numFmtId="178" fontId="10" fillId="0" borderId="0" xfId="43" applyNumberFormat="1" applyFont="1" applyAlignment="1" applyProtection="1">
      <alignment horizontal="right"/>
      <protection/>
    </xf>
    <xf numFmtId="178" fontId="10" fillId="0" borderId="13" xfId="43" applyNumberFormat="1" applyFont="1" applyBorder="1" applyAlignment="1" applyProtection="1">
      <alignment/>
      <protection/>
    </xf>
    <xf numFmtId="178" fontId="10" fillId="0" borderId="13" xfId="43" applyNumberFormat="1" applyFont="1" applyBorder="1" applyAlignment="1" applyProtection="1">
      <alignment horizontal="right"/>
      <protection/>
    </xf>
    <xf numFmtId="178" fontId="10" fillId="0" borderId="12" xfId="43" applyNumberFormat="1" applyFont="1" applyBorder="1" applyAlignment="1">
      <alignment/>
    </xf>
    <xf numFmtId="0" fontId="61" fillId="0" borderId="0" xfId="0" applyFont="1" applyFill="1" applyAlignment="1">
      <alignment horizontal="left"/>
    </xf>
    <xf numFmtId="0" fontId="10" fillId="0" borderId="0" xfId="0" applyFont="1" applyAlignment="1">
      <alignment horizontal="left" vertical="top"/>
    </xf>
    <xf numFmtId="0" fontId="2" fillId="38" borderId="0" xfId="0" applyFont="1" applyFill="1" applyAlignment="1">
      <alignment horizontal="center"/>
    </xf>
    <xf numFmtId="0" fontId="2" fillId="0" borderId="0" xfId="0" applyFont="1" applyFill="1" applyAlignment="1">
      <alignment horizontal="center"/>
    </xf>
    <xf numFmtId="0" fontId="5" fillId="0" borderId="0" xfId="0" applyFont="1" applyFill="1" applyAlignment="1">
      <alignment horizontal="justify" wrapText="1"/>
    </xf>
    <xf numFmtId="0" fontId="2" fillId="0" borderId="0" xfId="0" applyFont="1" applyAlignment="1">
      <alignment horizontal="center"/>
    </xf>
    <xf numFmtId="0" fontId="35" fillId="0" borderId="0" xfId="0" applyFont="1" applyAlignment="1">
      <alignment horizontal="center"/>
    </xf>
    <xf numFmtId="0" fontId="2" fillId="0" borderId="0" xfId="0" applyFont="1" applyFill="1" applyAlignment="1">
      <alignment horizontal="left"/>
    </xf>
    <xf numFmtId="0" fontId="0" fillId="0" borderId="0" xfId="0" applyFont="1" applyAlignment="1">
      <alignment horizontal="left" vertical="top"/>
    </xf>
    <xf numFmtId="0" fontId="16" fillId="0" borderId="0" xfId="0" applyFont="1" applyFill="1" applyAlignment="1">
      <alignment horizontal="justify" vertical="center" wrapText="1"/>
    </xf>
    <xf numFmtId="0" fontId="18" fillId="0" borderId="0" xfId="0" applyFont="1" applyFill="1" applyAlignment="1">
      <alignment horizontal="left"/>
    </xf>
    <xf numFmtId="0" fontId="5" fillId="0" borderId="0" xfId="0" applyFont="1" applyFill="1" applyAlignment="1">
      <alignment horizontal="justify" vertical="center" wrapText="1"/>
    </xf>
    <xf numFmtId="178" fontId="58" fillId="0" borderId="0" xfId="43" applyNumberFormat="1" applyFont="1" applyFill="1" applyAlignment="1">
      <alignment horizontal="left"/>
    </xf>
    <xf numFmtId="0" fontId="12" fillId="0" borderId="0" xfId="0" applyFont="1" applyAlignment="1">
      <alignment horizontal="center"/>
    </xf>
    <xf numFmtId="0" fontId="5" fillId="0" borderId="0" xfId="0" applyFont="1" applyFill="1" applyAlignment="1">
      <alignment horizontal="left" vertical="center" wrapText="1"/>
    </xf>
    <xf numFmtId="178" fontId="18" fillId="0" borderId="0" xfId="43" applyNumberFormat="1" applyFont="1" applyFill="1" applyAlignment="1">
      <alignment horizontal="left"/>
    </xf>
    <xf numFmtId="0" fontId="49" fillId="0" borderId="16" xfId="64" applyFont="1" applyFill="1" applyBorder="1" applyAlignment="1">
      <alignment horizontal="center"/>
      <protection/>
    </xf>
    <xf numFmtId="0" fontId="49" fillId="0" borderId="17" xfId="64" applyFont="1" applyFill="1" applyBorder="1" applyAlignment="1">
      <alignment horizontal="center"/>
      <protection/>
    </xf>
    <xf numFmtId="0" fontId="18" fillId="0" borderId="16" xfId="64" applyFont="1" applyFill="1" applyBorder="1" applyAlignment="1">
      <alignment horizontal="center"/>
      <protection/>
    </xf>
    <xf numFmtId="0" fontId="18" fillId="0" borderId="14" xfId="64" applyFont="1" applyFill="1" applyBorder="1" applyAlignment="1">
      <alignment horizontal="center"/>
      <protection/>
    </xf>
    <xf numFmtId="0" fontId="18" fillId="0" borderId="17" xfId="64" applyFont="1" applyFill="1" applyBorder="1" applyAlignment="1">
      <alignment horizontal="center"/>
      <protection/>
    </xf>
    <xf numFmtId="0" fontId="10" fillId="0" borderId="0" xfId="64" applyFont="1" applyAlignment="1">
      <alignment horizontal="left" vertical="top" wrapText="1"/>
      <protection/>
    </xf>
    <xf numFmtId="0" fontId="10" fillId="0" borderId="0" xfId="64" applyNumberFormat="1" applyFont="1" applyFill="1" applyAlignment="1">
      <alignment vertical="top" wrapText="1"/>
      <protection/>
    </xf>
    <xf numFmtId="0" fontId="10" fillId="0" borderId="0" xfId="64" applyFont="1" applyFill="1" applyAlignment="1">
      <alignment horizontal="justify" vertical="top" wrapText="1"/>
      <protection/>
    </xf>
    <xf numFmtId="0" fontId="10" fillId="0" borderId="0" xfId="64" applyFont="1" applyFill="1" applyAlignment="1">
      <alignment horizontal="left" vertical="top" wrapText="1"/>
      <protection/>
    </xf>
    <xf numFmtId="0" fontId="18" fillId="39" borderId="0" xfId="64" applyFont="1" applyFill="1" applyAlignment="1">
      <alignment horizontal="center" wrapText="1"/>
      <protection/>
    </xf>
    <xf numFmtId="0" fontId="18" fillId="39" borderId="0" xfId="64" applyFont="1" applyFill="1" applyAlignment="1">
      <alignment horizontal="center"/>
      <protection/>
    </xf>
    <xf numFmtId="0" fontId="10" fillId="0" borderId="0" xfId="64" applyNumberFormat="1" applyFont="1" applyFill="1" applyAlignment="1">
      <alignment horizontal="left" wrapText="1"/>
      <protection/>
    </xf>
    <xf numFmtId="0" fontId="10" fillId="0" borderId="0" xfId="64" applyFont="1" applyFill="1" applyAlignment="1">
      <alignment horizontal="left" wrapText="1"/>
      <protection/>
    </xf>
    <xf numFmtId="0" fontId="10" fillId="0" borderId="0" xfId="64" applyNumberFormat="1" applyFont="1" applyFill="1" applyAlignment="1">
      <alignment horizontal="left" vertical="top" wrapText="1"/>
      <protection/>
    </xf>
    <xf numFmtId="0" fontId="10" fillId="0" borderId="0" xfId="64" applyFont="1" applyFill="1" applyAlignment="1">
      <alignment horizontal="justify" wrapText="1"/>
      <protection/>
    </xf>
    <xf numFmtId="0" fontId="21" fillId="0" borderId="0" xfId="64" applyFont="1" applyFill="1" applyAlignment="1">
      <alignment horizontal="left" vertical="top" wrapText="1"/>
      <protection/>
    </xf>
    <xf numFmtId="0" fontId="18" fillId="0" borderId="0" xfId="64" applyFont="1" applyFill="1" applyAlignment="1">
      <alignment horizontal="justify" wrapText="1"/>
      <protection/>
    </xf>
    <xf numFmtId="0" fontId="10" fillId="0" borderId="0" xfId="64" applyFont="1" applyAlignment="1">
      <alignment horizontal="justify" wrapText="1"/>
      <protection/>
    </xf>
    <xf numFmtId="0" fontId="19" fillId="0" borderId="0" xfId="64" applyFont="1" applyAlignment="1">
      <alignment horizontal="left" vertical="center"/>
      <protection/>
    </xf>
    <xf numFmtId="0" fontId="21" fillId="0" borderId="0" xfId="64" applyFont="1" applyFill="1" applyBorder="1" applyAlignment="1">
      <alignment horizontal="left" vertical="top" wrapText="1"/>
      <protection/>
    </xf>
    <xf numFmtId="0" fontId="10" fillId="0" borderId="0" xfId="64" applyFont="1" applyFill="1" applyAlignment="1">
      <alignment vertical="top" wrapText="1"/>
      <protection/>
    </xf>
    <xf numFmtId="0" fontId="10" fillId="0" borderId="0" xfId="64" applyFont="1" applyAlignment="1">
      <alignment horizontal="justify" vertical="top" wrapText="1"/>
      <protection/>
    </xf>
    <xf numFmtId="0" fontId="49" fillId="0" borderId="0" xfId="64" applyFont="1" applyAlignment="1">
      <alignment horizontal="center" wrapText="1"/>
      <protection/>
    </xf>
    <xf numFmtId="0" fontId="18" fillId="38" borderId="0" xfId="64" applyFont="1" applyFill="1" applyAlignment="1">
      <alignment horizontal="center"/>
      <protection/>
    </xf>
    <xf numFmtId="0" fontId="18" fillId="38" borderId="0" xfId="64" applyFont="1" applyFill="1" applyAlignment="1">
      <alignment horizontal="center" vertical="top" wrapText="1"/>
      <protection/>
    </xf>
    <xf numFmtId="0" fontId="10" fillId="0" borderId="0" xfId="64" applyFont="1" applyAlignment="1">
      <alignment horizontal="center"/>
      <protection/>
    </xf>
    <xf numFmtId="43" fontId="10" fillId="0" borderId="0" xfId="43" applyFont="1" applyFill="1" applyAlignment="1">
      <alignment horizontal="left" wrapText="1"/>
    </xf>
    <xf numFmtId="0" fontId="18" fillId="0" borderId="0" xfId="0" applyFont="1" applyAlignment="1">
      <alignment horizontal="center"/>
    </xf>
    <xf numFmtId="0" fontId="20" fillId="0" borderId="0" xfId="0" applyFont="1" applyBorder="1" applyAlignment="1">
      <alignment horizontal="center"/>
    </xf>
    <xf numFmtId="0" fontId="18" fillId="0" borderId="0" xfId="0" applyFont="1" applyBorder="1" applyAlignment="1">
      <alignment horizontal="center"/>
    </xf>
    <xf numFmtId="0" fontId="18" fillId="30" borderId="0" xfId="0" applyFont="1" applyFill="1" applyAlignment="1">
      <alignment horizontal="center"/>
    </xf>
    <xf numFmtId="0" fontId="20" fillId="0" borderId="0" xfId="0" applyFont="1" applyAlignment="1">
      <alignment horizontal="center"/>
    </xf>
  </cellXfs>
  <cellStyles count="62">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ollowed Hyperlink" xfId="49"/>
    <cellStyle name="Good" xfId="50"/>
    <cellStyle name="Grey" xfId="51"/>
    <cellStyle name="Heading 1" xfId="52"/>
    <cellStyle name="Heading 2" xfId="53"/>
    <cellStyle name="Heading 3" xfId="54"/>
    <cellStyle name="Heading 4" xfId="55"/>
    <cellStyle name="Hyperlink" xfId="56"/>
    <cellStyle name="Input" xfId="57"/>
    <cellStyle name="Input [yellow]" xfId="58"/>
    <cellStyle name="ken" xfId="59"/>
    <cellStyle name="Linked Cell" xfId="60"/>
    <cellStyle name="Neutral" xfId="61"/>
    <cellStyle name="New Times Roman" xfId="62"/>
    <cellStyle name="Normal - Style1" xfId="63"/>
    <cellStyle name="Normal_Q2_2007_notes A  B-23ug-rl comments (1) "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742950</xdr:colOff>
      <xdr:row>1</xdr:row>
      <xdr:rowOff>104775</xdr:rowOff>
    </xdr:to>
    <xdr:pic>
      <xdr:nvPicPr>
        <xdr:cNvPr id="1" name="Picture 2" descr="smr berhad"/>
        <xdr:cNvPicPr preferRelativeResize="1">
          <a:picLocks noChangeAspect="1"/>
        </xdr:cNvPicPr>
      </xdr:nvPicPr>
      <xdr:blipFill>
        <a:blip r:embed="rId1"/>
        <a:stretch>
          <a:fillRect/>
        </a:stretch>
      </xdr:blipFill>
      <xdr:spPr>
        <a:xfrm>
          <a:off x="180975" y="114300"/>
          <a:ext cx="250507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295275</xdr:rowOff>
    </xdr:from>
    <xdr:to>
      <xdr:col>2</xdr:col>
      <xdr:colOff>933450</xdr:colOff>
      <xdr:row>1</xdr:row>
      <xdr:rowOff>152400</xdr:rowOff>
    </xdr:to>
    <xdr:pic>
      <xdr:nvPicPr>
        <xdr:cNvPr id="1" name="Picture 2" descr="smr berhad"/>
        <xdr:cNvPicPr preferRelativeResize="1">
          <a:picLocks noChangeAspect="1"/>
        </xdr:cNvPicPr>
      </xdr:nvPicPr>
      <xdr:blipFill>
        <a:blip r:embed="rId1"/>
        <a:stretch>
          <a:fillRect/>
        </a:stretch>
      </xdr:blipFill>
      <xdr:spPr>
        <a:xfrm>
          <a:off x="47625" y="295275"/>
          <a:ext cx="26670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114300</xdr:rowOff>
    </xdr:from>
    <xdr:to>
      <xdr:col>2</xdr:col>
      <xdr:colOff>647700</xdr:colOff>
      <xdr:row>0</xdr:row>
      <xdr:rowOff>523875</xdr:rowOff>
    </xdr:to>
    <xdr:pic>
      <xdr:nvPicPr>
        <xdr:cNvPr id="1" name="Picture 1" descr="smr berhad"/>
        <xdr:cNvPicPr preferRelativeResize="1">
          <a:picLocks noChangeAspect="1"/>
        </xdr:cNvPicPr>
      </xdr:nvPicPr>
      <xdr:blipFill>
        <a:blip r:embed="rId1"/>
        <a:stretch>
          <a:fillRect/>
        </a:stretch>
      </xdr:blipFill>
      <xdr:spPr>
        <a:xfrm>
          <a:off x="47625" y="114300"/>
          <a:ext cx="3209925" cy="409575"/>
        </a:xfrm>
        <a:prstGeom prst="rect">
          <a:avLst/>
        </a:prstGeom>
        <a:noFill/>
        <a:ln w="9525" cmpd="sng">
          <a:noFill/>
        </a:ln>
      </xdr:spPr>
    </xdr:pic>
    <xdr:clientData/>
  </xdr:twoCellAnchor>
  <xdr:twoCellAnchor>
    <xdr:from>
      <xdr:col>2</xdr:col>
      <xdr:colOff>28575</xdr:colOff>
      <xdr:row>10</xdr:row>
      <xdr:rowOff>66675</xdr:rowOff>
    </xdr:from>
    <xdr:to>
      <xdr:col>3</xdr:col>
      <xdr:colOff>76200</xdr:colOff>
      <xdr:row>10</xdr:row>
      <xdr:rowOff>114300</xdr:rowOff>
    </xdr:to>
    <xdr:sp>
      <xdr:nvSpPr>
        <xdr:cNvPr id="2" name="Left Arrow 6"/>
        <xdr:cNvSpPr>
          <a:spLocks/>
        </xdr:cNvSpPr>
      </xdr:nvSpPr>
      <xdr:spPr>
        <a:xfrm>
          <a:off x="2638425" y="2381250"/>
          <a:ext cx="876300" cy="47625"/>
        </a:xfrm>
        <a:prstGeom prst="leftArrow">
          <a:avLst>
            <a:gd name="adj" fmla="val -4739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228600</xdr:colOff>
      <xdr:row>10</xdr:row>
      <xdr:rowOff>47625</xdr:rowOff>
    </xdr:from>
    <xdr:to>
      <xdr:col>7</xdr:col>
      <xdr:colOff>0</xdr:colOff>
      <xdr:row>10</xdr:row>
      <xdr:rowOff>95250</xdr:rowOff>
    </xdr:to>
    <xdr:sp>
      <xdr:nvSpPr>
        <xdr:cNvPr id="3" name="Right Arrow 8"/>
        <xdr:cNvSpPr>
          <a:spLocks/>
        </xdr:cNvSpPr>
      </xdr:nvSpPr>
      <xdr:spPr>
        <a:xfrm>
          <a:off x="6153150" y="2362200"/>
          <a:ext cx="600075" cy="47625"/>
        </a:xfrm>
        <a:prstGeom prst="rightArrow">
          <a:avLst>
            <a:gd name="adj" fmla="val 4618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161925</xdr:colOff>
      <xdr:row>13</xdr:row>
      <xdr:rowOff>38100</xdr:rowOff>
    </xdr:from>
    <xdr:to>
      <xdr:col>5</xdr:col>
      <xdr:colOff>828675</xdr:colOff>
      <xdr:row>13</xdr:row>
      <xdr:rowOff>85725</xdr:rowOff>
    </xdr:to>
    <xdr:sp>
      <xdr:nvSpPr>
        <xdr:cNvPr id="4" name="Left-Right Arrow 9"/>
        <xdr:cNvSpPr>
          <a:spLocks/>
        </xdr:cNvSpPr>
      </xdr:nvSpPr>
      <xdr:spPr>
        <a:xfrm>
          <a:off x="3600450" y="2781300"/>
          <a:ext cx="2324100" cy="47625"/>
        </a:xfrm>
        <a:prstGeom prst="leftRightArrow">
          <a:avLst>
            <a:gd name="adj" fmla="val -49097"/>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13</xdr:row>
      <xdr:rowOff>28575</xdr:rowOff>
    </xdr:from>
    <xdr:to>
      <xdr:col>6</xdr:col>
      <xdr:colOff>809625</xdr:colOff>
      <xdr:row>13</xdr:row>
      <xdr:rowOff>76200</xdr:rowOff>
    </xdr:to>
    <xdr:sp>
      <xdr:nvSpPr>
        <xdr:cNvPr id="5" name="Left-Right Arrow 10"/>
        <xdr:cNvSpPr>
          <a:spLocks/>
        </xdr:cNvSpPr>
      </xdr:nvSpPr>
      <xdr:spPr>
        <a:xfrm>
          <a:off x="6029325" y="2771775"/>
          <a:ext cx="704850" cy="47625"/>
        </a:xfrm>
        <a:prstGeom prst="leftRightArrow">
          <a:avLst>
            <a:gd name="adj" fmla="val -46754"/>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xdr:col>
      <xdr:colOff>1362075</xdr:colOff>
      <xdr:row>0</xdr:row>
      <xdr:rowOff>571500</xdr:rowOff>
    </xdr:to>
    <xdr:pic>
      <xdr:nvPicPr>
        <xdr:cNvPr id="1" name="Picture 1" descr="smr berhad"/>
        <xdr:cNvPicPr preferRelativeResize="1">
          <a:picLocks noChangeAspect="1"/>
        </xdr:cNvPicPr>
      </xdr:nvPicPr>
      <xdr:blipFill>
        <a:blip r:embed="rId1"/>
        <a:stretch>
          <a:fillRect/>
        </a:stretch>
      </xdr:blipFill>
      <xdr:spPr>
        <a:xfrm>
          <a:off x="104775" y="133350"/>
          <a:ext cx="22574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142875</xdr:rowOff>
    </xdr:from>
    <xdr:to>
      <xdr:col>3</xdr:col>
      <xdr:colOff>609600</xdr:colOff>
      <xdr:row>2</xdr:row>
      <xdr:rowOff>95250</xdr:rowOff>
    </xdr:to>
    <xdr:pic>
      <xdr:nvPicPr>
        <xdr:cNvPr id="1" name="Picture 1" descr="smr berhad"/>
        <xdr:cNvPicPr preferRelativeResize="1">
          <a:picLocks noChangeAspect="1"/>
        </xdr:cNvPicPr>
      </xdr:nvPicPr>
      <xdr:blipFill>
        <a:blip r:embed="rId1"/>
        <a:stretch>
          <a:fillRect/>
        </a:stretch>
      </xdr:blipFill>
      <xdr:spPr>
        <a:xfrm>
          <a:off x="57150" y="142875"/>
          <a:ext cx="2419350" cy="361950"/>
        </a:xfrm>
        <a:prstGeom prst="rect">
          <a:avLst/>
        </a:prstGeom>
        <a:noFill/>
        <a:ln w="9525" cmpd="sng">
          <a:noFill/>
        </a:ln>
      </xdr:spPr>
    </xdr:pic>
    <xdr:clientData/>
  </xdr:twoCellAnchor>
  <xdr:twoCellAnchor>
    <xdr:from>
      <xdr:col>0</xdr:col>
      <xdr:colOff>57150</xdr:colOff>
      <xdr:row>0</xdr:row>
      <xdr:rowOff>142875</xdr:rowOff>
    </xdr:from>
    <xdr:to>
      <xdr:col>3</xdr:col>
      <xdr:colOff>609600</xdr:colOff>
      <xdr:row>2</xdr:row>
      <xdr:rowOff>95250</xdr:rowOff>
    </xdr:to>
    <xdr:pic>
      <xdr:nvPicPr>
        <xdr:cNvPr id="2" name="Picture 1" descr="smr berhad"/>
        <xdr:cNvPicPr preferRelativeResize="1">
          <a:picLocks noChangeAspect="1"/>
        </xdr:cNvPicPr>
      </xdr:nvPicPr>
      <xdr:blipFill>
        <a:blip r:embed="rId1"/>
        <a:stretch>
          <a:fillRect/>
        </a:stretch>
      </xdr:blipFill>
      <xdr:spPr>
        <a:xfrm>
          <a:off x="57150" y="142875"/>
          <a:ext cx="241935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iewchenchua\Desktop\Assignments\Svedala%20(M)\awps\Assignments\Svedala%20(M)\Assignments\Svedala%20(M)\FA\fm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ws07\accounts\report\indi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ice"/>
      <sheetName val="MV"/>
      <sheetName val="Workshop"/>
      <sheetName val="Signage"/>
      <sheetName val="Renovation"/>
      <sheetName val="Computer"/>
      <sheetName val="F&amp;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tor"/>
    </sheetNames>
    <sheetDataSet>
      <sheetData sheetId="0">
        <row r="31">
          <cell r="B31" t="str">
            <v>BIMB SECURITIES SDN BHD (290163-X)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541"/>
  <sheetViews>
    <sheetView view="pageBreakPreview" zoomScale="90" zoomScaleSheetLayoutView="90" zoomScalePageLayoutView="0" workbookViewId="0" topLeftCell="A13">
      <selection activeCell="A1" sqref="A1"/>
    </sheetView>
  </sheetViews>
  <sheetFormatPr defaultColWidth="9.140625" defaultRowHeight="12.75"/>
  <cols>
    <col min="1" max="1" width="18.8515625" style="0" customWidth="1"/>
    <col min="2" max="2" width="10.28125" style="82" customWidth="1"/>
    <col min="3" max="3" width="15.421875" style="401" customWidth="1"/>
    <col min="4" max="4" width="20.57421875" style="2" bestFit="1" customWidth="1"/>
    <col min="5" max="5" width="1.7109375" style="0" customWidth="1"/>
    <col min="6" max="6" width="16.00390625" style="0" customWidth="1"/>
    <col min="7" max="7" width="2.57421875" style="0" customWidth="1"/>
    <col min="8" max="8" width="20.57421875" style="2" bestFit="1" customWidth="1"/>
    <col min="9" max="9" width="2.28125" style="0" customWidth="1"/>
    <col min="10" max="10" width="20.57421875" style="0" bestFit="1" customWidth="1"/>
    <col min="11" max="11" width="15.7109375" style="0" hidden="1" customWidth="1"/>
    <col min="12" max="12" width="16.8515625" style="0" hidden="1" customWidth="1"/>
    <col min="13" max="13" width="11.7109375" style="0" hidden="1" customWidth="1"/>
    <col min="14" max="14" width="11.00390625" style="0" hidden="1" customWidth="1"/>
    <col min="15" max="15" width="0" style="0" hidden="1" customWidth="1"/>
  </cols>
  <sheetData>
    <row r="1" spans="1:12" ht="27.75" customHeight="1">
      <c r="A1" s="1"/>
      <c r="C1" s="411"/>
      <c r="D1" s="411" t="s">
        <v>69</v>
      </c>
      <c r="I1" s="391"/>
      <c r="J1" s="391"/>
      <c r="K1" s="391"/>
      <c r="L1" s="391"/>
    </row>
    <row r="2" spans="1:9" ht="26.25" customHeight="1">
      <c r="A2" s="476" t="s">
        <v>234</v>
      </c>
      <c r="B2" s="477" t="s">
        <v>235</v>
      </c>
      <c r="C2" s="478"/>
      <c r="D2" s="390"/>
      <c r="F2" s="370"/>
      <c r="G2" s="370"/>
      <c r="H2" s="370"/>
      <c r="I2" s="370"/>
    </row>
    <row r="3" spans="1:4" ht="15.75" customHeight="1">
      <c r="A3" s="619"/>
      <c r="B3" s="619"/>
      <c r="C3" s="619"/>
      <c r="D3" s="619"/>
    </row>
    <row r="4" spans="1:11" s="1" customFormat="1" ht="15.75" customHeight="1">
      <c r="A4" s="620" t="s">
        <v>350</v>
      </c>
      <c r="B4" s="620"/>
      <c r="C4" s="620"/>
      <c r="D4" s="620"/>
      <c r="E4" s="620"/>
      <c r="F4" s="620"/>
      <c r="G4" s="620"/>
      <c r="H4" s="620"/>
      <c r="I4" s="620"/>
      <c r="J4" s="620"/>
      <c r="K4" s="536"/>
    </row>
    <row r="5" spans="1:11" s="1" customFormat="1" ht="15.75" customHeight="1">
      <c r="A5" s="620" t="s">
        <v>330</v>
      </c>
      <c r="B5" s="620"/>
      <c r="C5" s="620"/>
      <c r="D5" s="620"/>
      <c r="E5" s="620"/>
      <c r="F5" s="620"/>
      <c r="G5" s="620"/>
      <c r="H5" s="620"/>
      <c r="I5" s="620"/>
      <c r="J5" s="620"/>
      <c r="K5" s="536"/>
    </row>
    <row r="6" spans="1:11" s="1" customFormat="1" ht="15.75" customHeight="1">
      <c r="A6" s="621"/>
      <c r="B6" s="621"/>
      <c r="C6" s="621"/>
      <c r="D6" s="621"/>
      <c r="E6" s="621"/>
      <c r="F6" s="621"/>
      <c r="G6" s="621"/>
      <c r="H6" s="621"/>
      <c r="I6" s="621"/>
      <c r="J6" s="621"/>
      <c r="K6" s="141"/>
    </row>
    <row r="7" spans="1:11" ht="12.75">
      <c r="A7" s="625" t="s">
        <v>155</v>
      </c>
      <c r="B7" s="625"/>
      <c r="C7" s="625"/>
      <c r="D7" s="625"/>
      <c r="E7" s="625"/>
      <c r="F7" s="625"/>
      <c r="G7" s="625"/>
      <c r="H7" s="625"/>
      <c r="I7" s="625"/>
      <c r="J7" s="625"/>
      <c r="K7" s="537"/>
    </row>
    <row r="8" spans="1:11" ht="12.75">
      <c r="A8" s="618" t="s">
        <v>40</v>
      </c>
      <c r="B8" s="618"/>
      <c r="C8" s="618"/>
      <c r="D8" s="618"/>
      <c r="E8" s="618"/>
      <c r="F8" s="618"/>
      <c r="G8" s="618"/>
      <c r="H8" s="618"/>
      <c r="I8" s="618"/>
      <c r="J8" s="618"/>
      <c r="K8" s="534"/>
    </row>
    <row r="9" spans="1:11" s="34" customFormat="1" ht="12.75">
      <c r="A9" s="132"/>
      <c r="B9" s="82"/>
      <c r="C9" s="402"/>
      <c r="D9" s="137"/>
      <c r="E9" s="3"/>
      <c r="F9"/>
      <c r="G9" s="3"/>
      <c r="H9" s="137"/>
      <c r="I9" s="3"/>
      <c r="J9"/>
      <c r="K9"/>
    </row>
    <row r="10" spans="1:12" s="34" customFormat="1" ht="12.75">
      <c r="A10" s="132"/>
      <c r="B10" s="82"/>
      <c r="C10" s="133"/>
      <c r="D10" s="624" t="s">
        <v>15</v>
      </c>
      <c r="E10" s="624"/>
      <c r="F10" s="624"/>
      <c r="G10" s="135"/>
      <c r="H10" s="623" t="s">
        <v>16</v>
      </c>
      <c r="I10" s="623"/>
      <c r="J10" s="623"/>
      <c r="K10" s="135"/>
      <c r="L10" s="39" t="s">
        <v>15</v>
      </c>
    </row>
    <row r="11" spans="1:12" s="34" customFormat="1" ht="6" customHeight="1">
      <c r="A11" s="132"/>
      <c r="B11" s="82"/>
      <c r="C11" s="133"/>
      <c r="D11" s="295"/>
      <c r="E11" s="134"/>
      <c r="F11" s="134"/>
      <c r="G11" s="135"/>
      <c r="H11" s="141"/>
      <c r="I11" s="135"/>
      <c r="J11" s="135"/>
      <c r="K11" s="135"/>
      <c r="L11" s="39"/>
    </row>
    <row r="12" spans="1:12" s="34" customFormat="1" ht="12.75">
      <c r="A12" s="132"/>
      <c r="B12" s="136"/>
      <c r="C12" s="133"/>
      <c r="D12" s="623" t="s">
        <v>42</v>
      </c>
      <c r="E12" s="623"/>
      <c r="F12" s="623"/>
      <c r="G12" s="135"/>
      <c r="H12" s="623" t="s">
        <v>348</v>
      </c>
      <c r="I12" s="623"/>
      <c r="J12" s="623"/>
      <c r="K12" s="135"/>
      <c r="L12" s="39" t="s">
        <v>295</v>
      </c>
    </row>
    <row r="13" spans="1:14" s="34" customFormat="1" ht="13.5" thickBot="1">
      <c r="A13" s="137"/>
      <c r="B13" s="138"/>
      <c r="C13" s="400" t="s">
        <v>252</v>
      </c>
      <c r="D13" s="142" t="s">
        <v>331</v>
      </c>
      <c r="E13" s="139"/>
      <c r="F13" s="142" t="s">
        <v>332</v>
      </c>
      <c r="G13" s="140"/>
      <c r="H13" s="142" t="s">
        <v>331</v>
      </c>
      <c r="I13" s="141"/>
      <c r="J13" s="142" t="s">
        <v>332</v>
      </c>
      <c r="K13" s="552"/>
      <c r="L13" s="142" t="s">
        <v>296</v>
      </c>
      <c r="M13" s="60"/>
      <c r="N13" s="61"/>
    </row>
    <row r="14" spans="1:14" s="34" customFormat="1" ht="12.75">
      <c r="A14" s="137"/>
      <c r="B14" s="138"/>
      <c r="C14" s="143"/>
      <c r="D14" s="486" t="s">
        <v>13</v>
      </c>
      <c r="E14" s="486"/>
      <c r="F14" s="486" t="s">
        <v>13</v>
      </c>
      <c r="G14" s="486"/>
      <c r="H14" s="486" t="s">
        <v>13</v>
      </c>
      <c r="I14" s="407"/>
      <c r="J14" s="407" t="s">
        <v>13</v>
      </c>
      <c r="K14" s="407"/>
      <c r="L14" s="39" t="s">
        <v>13</v>
      </c>
      <c r="M14" s="62"/>
      <c r="N14" s="39"/>
    </row>
    <row r="15" spans="1:15" s="34" customFormat="1" ht="12.75">
      <c r="A15" s="137"/>
      <c r="B15" s="145"/>
      <c r="C15" s="143"/>
      <c r="D15" s="147"/>
      <c r="E15" s="147"/>
      <c r="F15" s="147"/>
      <c r="G15" s="148"/>
      <c r="H15" s="147"/>
      <c r="I15" s="149"/>
      <c r="J15" s="149"/>
      <c r="K15" s="149"/>
      <c r="L15" s="548"/>
      <c r="M15" s="62"/>
      <c r="N15" s="63"/>
      <c r="O15" s="40"/>
    </row>
    <row r="16" spans="1:15" s="49" customFormat="1" ht="12.75">
      <c r="A16" s="2" t="s">
        <v>240</v>
      </c>
      <c r="B16" s="150"/>
      <c r="C16" s="151"/>
      <c r="D16" s="372">
        <f>H16-L16</f>
        <v>2294463</v>
      </c>
      <c r="E16" s="152"/>
      <c r="F16" s="372">
        <v>2653106</v>
      </c>
      <c r="G16" s="373"/>
      <c r="H16" s="154">
        <v>7260322</v>
      </c>
      <c r="I16" s="374"/>
      <c r="J16" s="155">
        <v>10054905</v>
      </c>
      <c r="K16" s="155"/>
      <c r="L16" s="154">
        <v>4965859</v>
      </c>
      <c r="M16" s="57"/>
      <c r="N16" s="57"/>
      <c r="O16" s="193"/>
    </row>
    <row r="17" spans="1:15" s="49" customFormat="1" ht="12.75">
      <c r="A17" s="137"/>
      <c r="B17" s="137"/>
      <c r="C17" s="151"/>
      <c r="D17" s="372"/>
      <c r="E17" s="375"/>
      <c r="F17" s="372"/>
      <c r="G17" s="376"/>
      <c r="H17" s="154"/>
      <c r="I17" s="374"/>
      <c r="J17" s="157"/>
      <c r="K17" s="157"/>
      <c r="L17" s="154"/>
      <c r="M17" s="57"/>
      <c r="N17" s="57"/>
      <c r="O17" s="57"/>
    </row>
    <row r="18" spans="1:15" s="49" customFormat="1" ht="12.75">
      <c r="A18" s="2" t="s">
        <v>241</v>
      </c>
      <c r="B18" s="150"/>
      <c r="C18" s="151"/>
      <c r="D18" s="377">
        <f>H18-L18</f>
        <v>-523826</v>
      </c>
      <c r="E18" s="375"/>
      <c r="F18" s="377">
        <v>-2473136</v>
      </c>
      <c r="G18" s="373"/>
      <c r="H18" s="158">
        <v>-1453041</v>
      </c>
      <c r="I18" s="378"/>
      <c r="J18" s="379">
        <v>-6433326</v>
      </c>
      <c r="K18" s="155"/>
      <c r="L18" s="158">
        <v>-929215</v>
      </c>
      <c r="M18" s="57"/>
      <c r="N18" s="57"/>
      <c r="O18" s="193"/>
    </row>
    <row r="19" spans="1:15" s="49" customFormat="1" ht="12.75">
      <c r="A19" s="137"/>
      <c r="B19" s="137"/>
      <c r="C19" s="151"/>
      <c r="D19" s="372"/>
      <c r="E19" s="375"/>
      <c r="F19" s="372"/>
      <c r="G19" s="376"/>
      <c r="H19" s="154"/>
      <c r="I19" s="374"/>
      <c r="J19" s="157"/>
      <c r="K19" s="157"/>
      <c r="L19" s="244"/>
      <c r="M19" s="57"/>
      <c r="N19" s="57"/>
      <c r="O19" s="57"/>
    </row>
    <row r="20" spans="1:15" s="49" customFormat="1" ht="12.75">
      <c r="A20" s="2" t="s">
        <v>242</v>
      </c>
      <c r="B20" s="150"/>
      <c r="C20" s="403"/>
      <c r="D20" s="372">
        <f>+D16+D18</f>
        <v>1770637</v>
      </c>
      <c r="E20" s="380"/>
      <c r="F20" s="372">
        <f>+F16+F18</f>
        <v>179970</v>
      </c>
      <c r="G20" s="373"/>
      <c r="H20" s="154">
        <f>+H16+H18</f>
        <v>5807281</v>
      </c>
      <c r="I20" s="381"/>
      <c r="J20" s="149">
        <f>+J16+J18</f>
        <v>3621579</v>
      </c>
      <c r="K20" s="149"/>
      <c r="L20" s="549">
        <f>+L16+L18</f>
        <v>4036644</v>
      </c>
      <c r="M20" s="57"/>
      <c r="N20" s="149"/>
      <c r="O20" s="193"/>
    </row>
    <row r="21" spans="1:15" s="49" customFormat="1" ht="12.75">
      <c r="A21" s="137"/>
      <c r="B21" s="150"/>
      <c r="C21" s="151"/>
      <c r="D21" s="372"/>
      <c r="E21" s="375"/>
      <c r="F21" s="372"/>
      <c r="G21" s="376"/>
      <c r="H21" s="154"/>
      <c r="I21" s="374"/>
      <c r="J21" s="382"/>
      <c r="K21" s="382"/>
      <c r="L21" s="244"/>
      <c r="M21" s="57"/>
      <c r="N21" s="57"/>
      <c r="O21" s="57"/>
    </row>
    <row r="22" spans="1:15" s="49" customFormat="1" ht="12.75">
      <c r="A22" s="2" t="s">
        <v>243</v>
      </c>
      <c r="B22" s="150"/>
      <c r="C22" s="151"/>
      <c r="D22" s="372">
        <f>H22-L22</f>
        <v>-4930</v>
      </c>
      <c r="E22" s="375"/>
      <c r="F22" s="372">
        <v>17806</v>
      </c>
      <c r="G22" s="373"/>
      <c r="H22" s="154">
        <v>30930</v>
      </c>
      <c r="I22" s="374"/>
      <c r="J22" s="155">
        <v>102967</v>
      </c>
      <c r="K22" s="155"/>
      <c r="L22" s="154">
        <v>35860</v>
      </c>
      <c r="M22" s="57"/>
      <c r="N22" s="57"/>
      <c r="O22" s="193"/>
    </row>
    <row r="23" spans="1:15" s="49" customFormat="1" ht="12.75">
      <c r="A23" s="137"/>
      <c r="B23" s="137"/>
      <c r="C23" s="151"/>
      <c r="D23" s="372"/>
      <c r="E23" s="375"/>
      <c r="F23" s="372"/>
      <c r="G23" s="376"/>
      <c r="H23" s="154"/>
      <c r="I23" s="374"/>
      <c r="J23" s="157"/>
      <c r="K23" s="157"/>
      <c r="L23" s="154"/>
      <c r="M23" s="57"/>
      <c r="N23" s="57"/>
      <c r="O23" s="57"/>
    </row>
    <row r="24" spans="1:15" s="49" customFormat="1" ht="12.75">
      <c r="A24" s="2" t="s">
        <v>244</v>
      </c>
      <c r="B24" s="150"/>
      <c r="C24" s="151"/>
      <c r="D24" s="377">
        <f>H24-L24</f>
        <v>-1919112</v>
      </c>
      <c r="E24" s="383"/>
      <c r="F24" s="377">
        <v>-3044576</v>
      </c>
      <c r="G24" s="373"/>
      <c r="H24" s="158">
        <v>-5616815</v>
      </c>
      <c r="I24" s="159"/>
      <c r="J24" s="379">
        <v>-6259761</v>
      </c>
      <c r="K24" s="155"/>
      <c r="L24" s="158">
        <f>-3106771-590932</f>
        <v>-3697703</v>
      </c>
      <c r="M24" s="57"/>
      <c r="N24" s="57"/>
      <c r="O24" s="193"/>
    </row>
    <row r="25" spans="1:15" s="49" customFormat="1" ht="12.75">
      <c r="A25" s="137"/>
      <c r="B25" s="137"/>
      <c r="C25" s="151"/>
      <c r="D25" s="372"/>
      <c r="E25" s="375"/>
      <c r="F25" s="372"/>
      <c r="G25" s="376"/>
      <c r="H25" s="154"/>
      <c r="I25" s="157"/>
      <c r="J25" s="155"/>
      <c r="K25" s="155"/>
      <c r="L25" s="244"/>
      <c r="M25" s="57"/>
      <c r="N25" s="57"/>
      <c r="O25" s="193"/>
    </row>
    <row r="26" spans="1:15" s="49" customFormat="1" ht="12.75">
      <c r="A26" s="399" t="s">
        <v>245</v>
      </c>
      <c r="B26" s="150"/>
      <c r="C26" s="153"/>
      <c r="D26" s="153">
        <f>SUM(D20:D24)</f>
        <v>-153405</v>
      </c>
      <c r="E26" s="375"/>
      <c r="F26" s="153">
        <f>SUM(F20:F24)</f>
        <v>-2846800</v>
      </c>
      <c r="G26" s="376"/>
      <c r="H26" s="153">
        <f>SUM(H20:H24)</f>
        <v>221396</v>
      </c>
      <c r="I26" s="157"/>
      <c r="J26" s="155">
        <f>SUM(J20:J24)</f>
        <v>-2535215</v>
      </c>
      <c r="K26" s="155"/>
      <c r="L26" s="155">
        <f>SUM(L20:L24)</f>
        <v>374801</v>
      </c>
      <c r="M26" s="57"/>
      <c r="N26" s="155"/>
      <c r="O26" s="193"/>
    </row>
    <row r="27" spans="1:15" s="49" customFormat="1" ht="12.75">
      <c r="A27" s="137"/>
      <c r="B27" s="137"/>
      <c r="C27" s="151"/>
      <c r="D27" s="372"/>
      <c r="E27" s="375"/>
      <c r="F27" s="372"/>
      <c r="G27" s="376"/>
      <c r="H27" s="154"/>
      <c r="I27" s="374"/>
      <c r="J27" s="155"/>
      <c r="K27" s="155"/>
      <c r="L27" s="244"/>
      <c r="M27" s="57"/>
      <c r="N27" s="57"/>
      <c r="O27" s="57"/>
    </row>
    <row r="28" spans="1:15" s="49" customFormat="1" ht="12.75">
      <c r="A28" s="2" t="s">
        <v>246</v>
      </c>
      <c r="B28" s="150"/>
      <c r="C28" s="151"/>
      <c r="D28" s="372">
        <f>H28-L28</f>
        <v>-50355</v>
      </c>
      <c r="E28" s="375"/>
      <c r="F28" s="372">
        <v>-23670</v>
      </c>
      <c r="G28" s="373"/>
      <c r="H28" s="154">
        <v>-146977</v>
      </c>
      <c r="I28" s="157"/>
      <c r="J28" s="155">
        <v>-28509</v>
      </c>
      <c r="K28" s="155"/>
      <c r="L28" s="244">
        <v>-96622</v>
      </c>
      <c r="M28" s="57"/>
      <c r="N28" s="57"/>
      <c r="O28" s="193"/>
    </row>
    <row r="29" spans="1:15" s="49" customFormat="1" ht="12.75">
      <c r="A29" s="2"/>
      <c r="B29" s="150"/>
      <c r="C29" s="151"/>
      <c r="D29" s="372"/>
      <c r="E29" s="375"/>
      <c r="F29" s="372"/>
      <c r="G29" s="373"/>
      <c r="H29" s="154"/>
      <c r="I29" s="157"/>
      <c r="J29" s="155"/>
      <c r="K29" s="155"/>
      <c r="L29" s="244"/>
      <c r="M29" s="57"/>
      <c r="N29" s="57"/>
      <c r="O29" s="193"/>
    </row>
    <row r="30" spans="1:15" s="49" customFormat="1" ht="12.75">
      <c r="A30" s="2" t="s">
        <v>333</v>
      </c>
      <c r="B30" s="150"/>
      <c r="C30" s="151"/>
      <c r="D30" s="372">
        <f>H30-L30</f>
        <v>319439</v>
      </c>
      <c r="E30" s="375"/>
      <c r="F30" s="372">
        <v>33123</v>
      </c>
      <c r="G30" s="373"/>
      <c r="H30" s="154">
        <v>319439</v>
      </c>
      <c r="I30" s="157"/>
      <c r="J30" s="155">
        <v>33123</v>
      </c>
      <c r="K30" s="155"/>
      <c r="L30" s="244">
        <v>0</v>
      </c>
      <c r="M30" s="57"/>
      <c r="N30" s="57"/>
      <c r="O30" s="193"/>
    </row>
    <row r="31" spans="1:15" s="49" customFormat="1" ht="12.75">
      <c r="A31" s="2" t="s">
        <v>334</v>
      </c>
      <c r="B31" s="137"/>
      <c r="C31" s="151"/>
      <c r="D31" s="377"/>
      <c r="E31" s="375"/>
      <c r="F31" s="377"/>
      <c r="G31" s="376"/>
      <c r="H31" s="377"/>
      <c r="I31" s="374"/>
      <c r="J31" s="377"/>
      <c r="K31" s="372"/>
      <c r="L31" s="553"/>
      <c r="M31" s="57"/>
      <c r="N31" s="57"/>
      <c r="O31" s="57"/>
    </row>
    <row r="32" spans="1:15" s="49" customFormat="1" ht="12.75">
      <c r="A32" s="2"/>
      <c r="B32" s="137"/>
      <c r="C32" s="151"/>
      <c r="D32" s="372"/>
      <c r="E32" s="375"/>
      <c r="F32" s="372"/>
      <c r="G32" s="376"/>
      <c r="H32" s="372"/>
      <c r="I32" s="374"/>
      <c r="J32" s="372"/>
      <c r="K32" s="372"/>
      <c r="L32" s="241"/>
      <c r="M32" s="57"/>
      <c r="N32" s="57"/>
      <c r="O32" s="57"/>
    </row>
    <row r="33" spans="1:15" s="49" customFormat="1" ht="12.75">
      <c r="A33" s="160" t="s">
        <v>253</v>
      </c>
      <c r="B33" s="150"/>
      <c r="C33" s="404"/>
      <c r="D33" s="161">
        <f>SUM(D26:D31)</f>
        <v>115679</v>
      </c>
      <c r="E33" s="157"/>
      <c r="F33" s="161">
        <f>SUM(F26:F31)</f>
        <v>-2837347</v>
      </c>
      <c r="G33" s="373"/>
      <c r="H33" s="161">
        <f>SUM(H26:H31)</f>
        <v>393858</v>
      </c>
      <c r="I33" s="374"/>
      <c r="J33" s="161">
        <f>SUM(J26:J31)</f>
        <v>-2530601</v>
      </c>
      <c r="K33" s="161"/>
      <c r="L33" s="404">
        <f>SUM(L26:L31)</f>
        <v>278179</v>
      </c>
      <c r="M33" s="57"/>
      <c r="N33" s="161"/>
      <c r="O33" s="193"/>
    </row>
    <row r="34" spans="1:15" s="49" customFormat="1" ht="12.75">
      <c r="A34" s="137"/>
      <c r="B34" s="137"/>
      <c r="C34" s="151"/>
      <c r="D34" s="154"/>
      <c r="E34" s="157"/>
      <c r="F34" s="154"/>
      <c r="G34" s="162"/>
      <c r="H34" s="154"/>
      <c r="I34" s="374"/>
      <c r="J34" s="157"/>
      <c r="K34" s="157"/>
      <c r="L34" s="244"/>
      <c r="M34" s="57"/>
      <c r="N34" s="57"/>
      <c r="O34" s="57"/>
    </row>
    <row r="35" spans="1:15" s="49" customFormat="1" ht="12.75">
      <c r="A35" s="2" t="s">
        <v>247</v>
      </c>
      <c r="B35" s="150"/>
      <c r="C35" s="404"/>
      <c r="D35" s="372">
        <f>H35-L35</f>
        <v>-7059</v>
      </c>
      <c r="E35" s="157"/>
      <c r="F35" s="154">
        <v>-131324</v>
      </c>
      <c r="G35" s="162"/>
      <c r="H35" s="154">
        <v>-70885</v>
      </c>
      <c r="I35" s="374"/>
      <c r="J35" s="155">
        <v>-204320</v>
      </c>
      <c r="K35" s="155"/>
      <c r="L35" s="244">
        <v>-63826</v>
      </c>
      <c r="M35" s="57"/>
      <c r="N35" s="57"/>
      <c r="O35" s="193"/>
    </row>
    <row r="36" spans="1:15" s="49" customFormat="1" ht="12.75">
      <c r="A36" s="2"/>
      <c r="B36" s="150"/>
      <c r="C36" s="404"/>
      <c r="D36" s="372"/>
      <c r="E36" s="157"/>
      <c r="F36" s="154"/>
      <c r="G36" s="162"/>
      <c r="H36" s="154"/>
      <c r="I36" s="374"/>
      <c r="J36" s="155"/>
      <c r="K36" s="155"/>
      <c r="L36" s="244"/>
      <c r="M36" s="57"/>
      <c r="N36" s="57"/>
      <c r="O36" s="193"/>
    </row>
    <row r="37" spans="1:15" s="49" customFormat="1" ht="12.75">
      <c r="A37" s="2" t="s">
        <v>335</v>
      </c>
      <c r="B37" s="150"/>
      <c r="C37" s="404"/>
      <c r="D37" s="372">
        <v>0</v>
      </c>
      <c r="E37" s="157"/>
      <c r="F37" s="154">
        <v>0</v>
      </c>
      <c r="G37" s="162"/>
      <c r="H37" s="154">
        <v>0</v>
      </c>
      <c r="I37" s="374"/>
      <c r="J37" s="155">
        <v>-122513</v>
      </c>
      <c r="K37" s="155"/>
      <c r="L37" s="244"/>
      <c r="M37" s="57"/>
      <c r="N37" s="57"/>
      <c r="O37" s="193"/>
    </row>
    <row r="38" spans="1:15" s="49" customFormat="1" ht="12.75">
      <c r="A38" s="137"/>
      <c r="B38" s="137"/>
      <c r="C38" s="151"/>
      <c r="D38" s="154"/>
      <c r="E38" s="157"/>
      <c r="F38" s="154"/>
      <c r="G38" s="162"/>
      <c r="H38" s="154"/>
      <c r="I38" s="157"/>
      <c r="J38" s="384"/>
      <c r="K38" s="157"/>
      <c r="L38" s="241"/>
      <c r="M38" s="178"/>
      <c r="N38" s="178"/>
      <c r="O38" s="178"/>
    </row>
    <row r="39" spans="1:15" s="49" customFormat="1" ht="13.5" thickBot="1">
      <c r="A39" s="2" t="s">
        <v>328</v>
      </c>
      <c r="B39" s="150"/>
      <c r="C39" s="155"/>
      <c r="D39" s="163">
        <f>SUM(D33:D38)</f>
        <v>108620</v>
      </c>
      <c r="E39" s="157"/>
      <c r="F39" s="163">
        <f>SUM(F33:F38)</f>
        <v>-2968671</v>
      </c>
      <c r="G39" s="385"/>
      <c r="H39" s="163">
        <f>SUM(H33:H38)</f>
        <v>322973</v>
      </c>
      <c r="I39" s="157"/>
      <c r="J39" s="163">
        <f>SUM(J33:J38)</f>
        <v>-2857434</v>
      </c>
      <c r="K39" s="154"/>
      <c r="L39" s="554">
        <f>SUM(L33:L38)</f>
        <v>214353</v>
      </c>
      <c r="M39" s="386"/>
      <c r="N39" s="161"/>
      <c r="O39" s="178"/>
    </row>
    <row r="40" spans="1:15" s="49" customFormat="1" ht="12.75">
      <c r="A40" s="150"/>
      <c r="B40" s="137"/>
      <c r="C40" s="151"/>
      <c r="D40" s="159"/>
      <c r="E40" s="157"/>
      <c r="F40" s="159"/>
      <c r="G40" s="162"/>
      <c r="H40" s="300"/>
      <c r="I40" s="157"/>
      <c r="J40" s="155"/>
      <c r="K40" s="155"/>
      <c r="L40" s="241"/>
      <c r="M40" s="178"/>
      <c r="N40" s="178"/>
      <c r="O40" s="178"/>
    </row>
    <row r="41" spans="1:15" s="49" customFormat="1" ht="12.75">
      <c r="A41" s="137"/>
      <c r="B41" s="83"/>
      <c r="C41" s="151"/>
      <c r="D41" s="296"/>
      <c r="E41" s="147"/>
      <c r="F41" s="296"/>
      <c r="G41" s="147"/>
      <c r="H41" s="156"/>
      <c r="I41" s="149"/>
      <c r="J41" s="147"/>
      <c r="K41" s="147"/>
      <c r="L41" s="244"/>
      <c r="M41" s="193"/>
      <c r="N41" s="57"/>
      <c r="O41" s="57"/>
    </row>
    <row r="42" spans="1:15" s="49" customFormat="1" ht="12.75">
      <c r="A42" s="2" t="s">
        <v>248</v>
      </c>
      <c r="B42" s="83"/>
      <c r="C42" s="405"/>
      <c r="D42" s="156"/>
      <c r="E42" s="147"/>
      <c r="F42" s="156"/>
      <c r="G42" s="147"/>
      <c r="H42" s="156"/>
      <c r="I42" s="149"/>
      <c r="J42" s="147"/>
      <c r="K42" s="147"/>
      <c r="L42" s="244"/>
      <c r="M42" s="193"/>
      <c r="N42" s="57"/>
      <c r="O42" s="57"/>
    </row>
    <row r="43" spans="1:15" s="49" customFormat="1" ht="12.75">
      <c r="A43" s="2" t="s">
        <v>249</v>
      </c>
      <c r="B43" s="83"/>
      <c r="C43" s="405"/>
      <c r="D43" s="372">
        <f>H43-L43</f>
        <v>110571</v>
      </c>
      <c r="E43" s="152"/>
      <c r="F43" s="154">
        <v>-3084964</v>
      </c>
      <c r="G43" s="147"/>
      <c r="H43" s="154">
        <v>122675</v>
      </c>
      <c r="I43" s="149"/>
      <c r="J43" s="514">
        <v>-2973727</v>
      </c>
      <c r="K43" s="514"/>
      <c r="L43" s="154">
        <v>12104</v>
      </c>
      <c r="M43" s="57"/>
      <c r="N43" s="57"/>
      <c r="O43" s="57"/>
    </row>
    <row r="44" spans="1:15" s="34" customFormat="1" ht="12.75">
      <c r="A44" s="2" t="s">
        <v>166</v>
      </c>
      <c r="B44" s="83"/>
      <c r="C44" s="405"/>
      <c r="D44" s="372">
        <f>H44-L44</f>
        <v>-1951</v>
      </c>
      <c r="E44" s="147"/>
      <c r="F44" s="154">
        <v>116293</v>
      </c>
      <c r="G44" s="147"/>
      <c r="H44" s="154">
        <v>200298</v>
      </c>
      <c r="I44" s="147"/>
      <c r="J44" s="158">
        <v>116293</v>
      </c>
      <c r="K44" s="154"/>
      <c r="L44" s="154">
        <v>202249</v>
      </c>
      <c r="M44" s="40"/>
      <c r="N44" s="57"/>
      <c r="O44" s="40"/>
    </row>
    <row r="45" spans="1:15" s="34" customFormat="1" ht="13.5" thickBot="1">
      <c r="A45" s="137"/>
      <c r="B45" s="83"/>
      <c r="C45" s="405"/>
      <c r="D45" s="163">
        <f>+D39</f>
        <v>108620</v>
      </c>
      <c r="E45" s="147"/>
      <c r="F45" s="163">
        <f>+F39</f>
        <v>-2968671</v>
      </c>
      <c r="G45" s="147"/>
      <c r="H45" s="163">
        <f>+H39</f>
        <v>322973</v>
      </c>
      <c r="I45" s="149"/>
      <c r="J45" s="163">
        <f>+J39</f>
        <v>-2857434</v>
      </c>
      <c r="K45" s="154"/>
      <c r="L45" s="550">
        <f>+L39</f>
        <v>214353</v>
      </c>
      <c r="M45" s="40"/>
      <c r="N45" s="57"/>
      <c r="O45" s="40"/>
    </row>
    <row r="46" spans="1:15" s="34" customFormat="1" ht="12.75">
      <c r="A46" s="137"/>
      <c r="B46" s="83"/>
      <c r="C46" s="144"/>
      <c r="D46" s="154">
        <f>D45-D43-D44</f>
        <v>0</v>
      </c>
      <c r="E46" s="147"/>
      <c r="F46" s="154"/>
      <c r="G46" s="147"/>
      <c r="H46" s="147">
        <f>H45-H43-H44</f>
        <v>0</v>
      </c>
      <c r="I46" s="149"/>
      <c r="J46" s="147"/>
      <c r="K46" s="147"/>
      <c r="L46" s="548"/>
      <c r="M46" s="40"/>
      <c r="N46" s="40"/>
      <c r="O46" s="40"/>
    </row>
    <row r="47" spans="1:15" s="34" customFormat="1" ht="12.75">
      <c r="A47" s="137"/>
      <c r="B47" s="83"/>
      <c r="C47" s="144"/>
      <c r="D47" s="154"/>
      <c r="E47" s="147"/>
      <c r="F47" s="154"/>
      <c r="G47" s="147"/>
      <c r="H47" s="147"/>
      <c r="I47" s="149"/>
      <c r="J47" s="147"/>
      <c r="K47" s="147"/>
      <c r="L47" s="551"/>
      <c r="M47" s="40"/>
      <c r="N47" s="40"/>
      <c r="O47" s="40"/>
    </row>
    <row r="48" spans="1:15" s="34" customFormat="1" ht="12.75">
      <c r="A48" s="2" t="s">
        <v>250</v>
      </c>
      <c r="B48" s="83"/>
      <c r="C48" s="144"/>
      <c r="D48" s="154"/>
      <c r="E48" s="147"/>
      <c r="F48" s="147"/>
      <c r="G48" s="147"/>
      <c r="H48" s="147"/>
      <c r="I48" s="149"/>
      <c r="J48" s="147"/>
      <c r="K48" s="147"/>
      <c r="L48" s="551"/>
      <c r="M48" s="40"/>
      <c r="N48" s="40"/>
      <c r="O48" s="40"/>
    </row>
    <row r="49" spans="1:15" s="34" customFormat="1" ht="12.75">
      <c r="A49" s="2" t="s">
        <v>251</v>
      </c>
      <c r="B49" s="83"/>
      <c r="C49" s="144"/>
      <c r="D49" s="154"/>
      <c r="E49" s="147"/>
      <c r="F49" s="147"/>
      <c r="G49" s="147"/>
      <c r="H49" s="146"/>
      <c r="I49" s="149"/>
      <c r="J49" s="147"/>
      <c r="K49" s="147"/>
      <c r="L49" s="40"/>
      <c r="M49" s="40"/>
      <c r="N49" s="40"/>
      <c r="O49" s="40"/>
    </row>
    <row r="50" spans="1:15" s="34" customFormat="1" ht="12.75">
      <c r="A50" s="164" t="s">
        <v>44</v>
      </c>
      <c r="B50" s="83"/>
      <c r="C50" s="406" t="s">
        <v>99</v>
      </c>
      <c r="D50" s="366">
        <f>Notes!G189</f>
        <v>0.08325020812552031</v>
      </c>
      <c r="E50" s="528"/>
      <c r="F50" s="366">
        <f>Notes!H189</f>
        <v>-3.08</v>
      </c>
      <c r="G50" s="367"/>
      <c r="H50" s="366">
        <f>+Notes!I189</f>
        <v>0.09225023062557657</v>
      </c>
      <c r="I50" s="528"/>
      <c r="J50" s="366">
        <f>+J43/100000000*100</f>
        <v>-2.973727</v>
      </c>
      <c r="K50" s="366"/>
      <c r="L50" s="40"/>
      <c r="M50" s="40"/>
      <c r="N50" s="40"/>
      <c r="O50" s="40"/>
    </row>
    <row r="51" spans="1:15" s="34" customFormat="1" ht="12.75">
      <c r="A51" s="164" t="s">
        <v>45</v>
      </c>
      <c r="B51" s="83"/>
      <c r="C51" s="406" t="s">
        <v>99</v>
      </c>
      <c r="D51" s="366">
        <v>0</v>
      </c>
      <c r="E51" s="367"/>
      <c r="F51" s="366">
        <v>0</v>
      </c>
      <c r="G51" s="367"/>
      <c r="H51" s="366">
        <v>0</v>
      </c>
      <c r="I51" s="368"/>
      <c r="J51" s="369">
        <v>0</v>
      </c>
      <c r="K51" s="369"/>
      <c r="L51" s="40"/>
      <c r="M51" s="40"/>
      <c r="N51" s="40"/>
      <c r="O51" s="40"/>
    </row>
    <row r="52" spans="1:15" s="34" customFormat="1" ht="12.75">
      <c r="A52" s="137"/>
      <c r="B52" s="83"/>
      <c r="C52" s="144"/>
      <c r="D52" s="154"/>
      <c r="E52" s="147"/>
      <c r="F52" s="156"/>
      <c r="G52" s="147"/>
      <c r="H52" s="147"/>
      <c r="I52" s="149"/>
      <c r="J52" s="147"/>
      <c r="K52" s="147"/>
      <c r="L52" s="40"/>
      <c r="M52" s="40"/>
      <c r="N52" s="40"/>
      <c r="O52" s="40"/>
    </row>
    <row r="53" spans="1:15" s="34" customFormat="1" ht="12.75">
      <c r="A53" s="531"/>
      <c r="B53" s="83"/>
      <c r="C53" s="144"/>
      <c r="D53" s="154"/>
      <c r="E53" s="147"/>
      <c r="F53" s="156"/>
      <c r="G53" s="147"/>
      <c r="H53" s="147"/>
      <c r="I53" s="149"/>
      <c r="J53" s="147"/>
      <c r="K53" s="147"/>
      <c r="L53" s="40"/>
      <c r="M53" s="40"/>
      <c r="N53" s="40"/>
      <c r="O53" s="40"/>
    </row>
    <row r="54" spans="1:15" s="34" customFormat="1" ht="12.75">
      <c r="A54" s="137"/>
      <c r="B54" s="83"/>
      <c r="C54" s="144"/>
      <c r="D54" s="154"/>
      <c r="E54" s="147"/>
      <c r="F54" s="156"/>
      <c r="G54" s="147"/>
      <c r="H54" s="147"/>
      <c r="I54" s="149"/>
      <c r="J54" s="147"/>
      <c r="K54" s="147"/>
      <c r="L54" s="40"/>
      <c r="M54" s="40"/>
      <c r="N54" s="40"/>
      <c r="O54" s="40"/>
    </row>
    <row r="55" spans="1:15" s="3" customFormat="1" ht="12.75">
      <c r="A55" s="29" t="s">
        <v>103</v>
      </c>
      <c r="B55" s="85"/>
      <c r="C55" s="407"/>
      <c r="D55" s="297"/>
      <c r="E55" s="16"/>
      <c r="F55" s="86"/>
      <c r="G55" s="16"/>
      <c r="H55" s="16"/>
      <c r="I55" s="16"/>
      <c r="J55" s="87"/>
      <c r="K55" s="87"/>
      <c r="L55" s="4"/>
      <c r="M55" s="4"/>
      <c r="N55" s="4"/>
      <c r="O55" s="4"/>
    </row>
    <row r="56" spans="1:15" s="5" customFormat="1" ht="30.75" customHeight="1">
      <c r="A56" s="622" t="s">
        <v>226</v>
      </c>
      <c r="B56" s="622"/>
      <c r="C56" s="622"/>
      <c r="D56" s="622"/>
      <c r="E56" s="622"/>
      <c r="F56" s="622"/>
      <c r="G56" s="622"/>
      <c r="H56" s="622"/>
      <c r="I56" s="622"/>
      <c r="J56" s="622"/>
      <c r="K56" s="535"/>
      <c r="L56" s="6"/>
      <c r="M56" s="6"/>
      <c r="N56" s="6"/>
      <c r="O56" s="6"/>
    </row>
    <row r="57" spans="1:15" s="5" customFormat="1" ht="12.75">
      <c r="A57" s="8"/>
      <c r="B57" s="83"/>
      <c r="C57" s="408"/>
      <c r="D57" s="11"/>
      <c r="E57" s="10"/>
      <c r="F57" s="10"/>
      <c r="G57" s="10"/>
      <c r="H57" s="10"/>
      <c r="I57" s="10"/>
      <c r="J57" s="10"/>
      <c r="K57" s="10"/>
      <c r="L57" s="6"/>
      <c r="M57" s="6"/>
      <c r="N57" s="6"/>
      <c r="O57" s="6"/>
    </row>
    <row r="58" spans="1:15" s="5" customFormat="1" ht="12.75">
      <c r="A58" s="7"/>
      <c r="B58" s="83"/>
      <c r="C58" s="408"/>
      <c r="D58" s="298"/>
      <c r="E58" s="10"/>
      <c r="F58" s="10"/>
      <c r="G58" s="10"/>
      <c r="H58" s="301"/>
      <c r="I58" s="10"/>
      <c r="J58" s="10"/>
      <c r="K58" s="10"/>
      <c r="L58" s="6"/>
      <c r="M58" s="6"/>
      <c r="N58" s="6"/>
      <c r="O58" s="6"/>
    </row>
    <row r="59" spans="1:11" s="5" customFormat="1" ht="12.75">
      <c r="A59" s="517" t="s">
        <v>346</v>
      </c>
      <c r="C59" s="408"/>
      <c r="D59" s="11"/>
      <c r="E59" s="8"/>
      <c r="F59" s="8"/>
      <c r="G59" s="8"/>
      <c r="H59" s="8"/>
      <c r="I59" s="8"/>
      <c r="J59" s="8"/>
      <c r="K59" s="8"/>
    </row>
    <row r="60" spans="1:11" s="5" customFormat="1" ht="12.75">
      <c r="A60" s="7"/>
      <c r="B60" s="83"/>
      <c r="C60" s="408"/>
      <c r="D60" s="11"/>
      <c r="E60" s="8"/>
      <c r="F60" s="8"/>
      <c r="G60" s="8"/>
      <c r="H60" s="8"/>
      <c r="I60" s="8"/>
      <c r="J60" s="8"/>
      <c r="K60" s="8"/>
    </row>
    <row r="61" spans="1:11" ht="12.75">
      <c r="A61" s="7"/>
      <c r="B61" s="83"/>
      <c r="C61" s="409"/>
      <c r="D61" s="299"/>
      <c r="E61" s="2"/>
      <c r="F61" s="2"/>
      <c r="G61" s="2"/>
      <c r="I61" s="2"/>
      <c r="J61" s="2"/>
      <c r="K61" s="2"/>
    </row>
    <row r="62" spans="1:11" ht="12.75">
      <c r="A62" s="12"/>
      <c r="B62" s="83"/>
      <c r="C62" s="409"/>
      <c r="D62" s="299"/>
      <c r="E62" s="2"/>
      <c r="F62" s="2"/>
      <c r="G62" s="2"/>
      <c r="I62" s="2"/>
      <c r="J62" s="2"/>
      <c r="K62" s="2"/>
    </row>
    <row r="63" spans="1:11" ht="12.75">
      <c r="A63" s="2"/>
      <c r="B63" s="83"/>
      <c r="C63" s="409"/>
      <c r="D63" s="299"/>
      <c r="E63" s="2"/>
      <c r="F63" s="2"/>
      <c r="G63" s="2"/>
      <c r="I63" s="2"/>
      <c r="J63" s="2"/>
      <c r="K63" s="2"/>
    </row>
    <row r="64" spans="1:11" ht="12.75">
      <c r="A64" s="2"/>
      <c r="B64" s="83"/>
      <c r="C64" s="409"/>
      <c r="D64" s="299"/>
      <c r="E64" s="2"/>
      <c r="F64" s="2"/>
      <c r="G64" s="2"/>
      <c r="I64" s="2"/>
      <c r="J64" s="2"/>
      <c r="K64" s="2"/>
    </row>
    <row r="65" spans="1:11" ht="12.75">
      <c r="A65" s="2"/>
      <c r="B65" s="83"/>
      <c r="C65" s="409"/>
      <c r="D65" s="299"/>
      <c r="E65" s="2"/>
      <c r="F65" s="2"/>
      <c r="G65" s="2"/>
      <c r="I65" s="2"/>
      <c r="J65" s="2"/>
      <c r="K65" s="2"/>
    </row>
    <row r="66" spans="1:11" ht="12.75">
      <c r="A66" s="2"/>
      <c r="B66" s="83"/>
      <c r="C66" s="409"/>
      <c r="D66" s="299"/>
      <c r="E66" s="2"/>
      <c r="F66" s="2"/>
      <c r="G66" s="2"/>
      <c r="H66" s="302"/>
      <c r="I66" s="2"/>
      <c r="J66" s="88"/>
      <c r="K66" s="88"/>
    </row>
    <row r="67" spans="1:11" ht="12.75">
      <c r="A67" s="2"/>
      <c r="B67" s="83"/>
      <c r="C67" s="409"/>
      <c r="D67" s="299"/>
      <c r="E67" s="2"/>
      <c r="F67" s="2"/>
      <c r="G67" s="2"/>
      <c r="I67" s="2"/>
      <c r="J67" s="2"/>
      <c r="K67" s="2"/>
    </row>
    <row r="68" spans="1:11" ht="12.75">
      <c r="A68" s="2"/>
      <c r="B68" s="83"/>
      <c r="C68" s="409"/>
      <c r="D68" s="299"/>
      <c r="E68" s="2"/>
      <c r="F68" s="2"/>
      <c r="G68" s="2"/>
      <c r="I68" s="2"/>
      <c r="J68" s="2"/>
      <c r="K68" s="2"/>
    </row>
    <row r="69" spans="1:11" ht="12.75">
      <c r="A69" s="2"/>
      <c r="B69" s="83"/>
      <c r="C69" s="409"/>
      <c r="D69" s="299"/>
      <c r="E69" s="2"/>
      <c r="F69" s="2"/>
      <c r="G69" s="2"/>
      <c r="I69" s="2"/>
      <c r="J69" s="2"/>
      <c r="K69" s="2"/>
    </row>
    <row r="70" spans="1:11" ht="12.75">
      <c r="A70" s="2"/>
      <c r="B70" s="83"/>
      <c r="C70" s="409"/>
      <c r="D70" s="299"/>
      <c r="E70" s="2"/>
      <c r="F70" s="2"/>
      <c r="G70" s="2"/>
      <c r="I70" s="2"/>
      <c r="J70" s="2"/>
      <c r="K70" s="2"/>
    </row>
    <row r="71" spans="1:11" ht="12.75">
      <c r="A71" s="2"/>
      <c r="B71" s="83"/>
      <c r="C71" s="409"/>
      <c r="D71" s="299"/>
      <c r="E71" s="2"/>
      <c r="F71" s="2"/>
      <c r="G71" s="2"/>
      <c r="I71" s="2"/>
      <c r="J71" s="2"/>
      <c r="K71" s="2"/>
    </row>
    <row r="72" spans="1:11" ht="12.75">
      <c r="A72" s="2"/>
      <c r="B72" s="83"/>
      <c r="C72" s="409"/>
      <c r="D72" s="299"/>
      <c r="E72" s="2"/>
      <c r="F72" s="2"/>
      <c r="G72" s="2"/>
      <c r="I72" s="2"/>
      <c r="J72" s="2"/>
      <c r="K72" s="2"/>
    </row>
    <row r="73" spans="1:11" ht="12.75">
      <c r="A73" s="2"/>
      <c r="B73" s="83"/>
      <c r="C73" s="409"/>
      <c r="D73" s="299"/>
      <c r="E73" s="2"/>
      <c r="F73" s="2"/>
      <c r="G73" s="2"/>
      <c r="I73" s="2"/>
      <c r="J73" s="2"/>
      <c r="K73" s="2"/>
    </row>
    <row r="74" ht="12.75">
      <c r="D74" s="299"/>
    </row>
    <row r="75" ht="12.75">
      <c r="D75" s="299"/>
    </row>
    <row r="76" ht="12.75">
      <c r="D76" s="299"/>
    </row>
    <row r="77" ht="12.75">
      <c r="D77" s="299"/>
    </row>
    <row r="78" ht="12.75">
      <c r="D78" s="299"/>
    </row>
    <row r="79" ht="12.75">
      <c r="D79" s="299"/>
    </row>
    <row r="80" ht="12.75">
      <c r="D80" s="299"/>
    </row>
    <row r="81" ht="12.75">
      <c r="D81" s="299"/>
    </row>
    <row r="82" ht="12.75">
      <c r="D82" s="299"/>
    </row>
    <row r="83" ht="12.75">
      <c r="D83" s="299"/>
    </row>
    <row r="84" ht="12.75">
      <c r="D84" s="299"/>
    </row>
    <row r="85" ht="12.75">
      <c r="D85" s="299"/>
    </row>
    <row r="86" ht="12.75">
      <c r="D86" s="299"/>
    </row>
    <row r="87" ht="12.75">
      <c r="D87" s="299"/>
    </row>
    <row r="88" ht="12.75">
      <c r="D88" s="299"/>
    </row>
    <row r="89" ht="12.75">
      <c r="D89" s="299"/>
    </row>
    <row r="90" ht="12.75">
      <c r="D90" s="299"/>
    </row>
    <row r="91" ht="12.75">
      <c r="D91" s="299"/>
    </row>
    <row r="92" ht="12.75">
      <c r="D92" s="299"/>
    </row>
    <row r="93" ht="12.75">
      <c r="D93" s="299"/>
    </row>
    <row r="94" ht="12.75">
      <c r="D94" s="299"/>
    </row>
    <row r="95" ht="12.75">
      <c r="D95" s="299"/>
    </row>
    <row r="96" ht="12.75">
      <c r="D96" s="299"/>
    </row>
    <row r="97" ht="12.75">
      <c r="D97" s="299"/>
    </row>
    <row r="98" ht="12.75">
      <c r="D98" s="299"/>
    </row>
    <row r="99" ht="12.75">
      <c r="D99" s="299"/>
    </row>
    <row r="100" ht="12.75">
      <c r="D100" s="299"/>
    </row>
    <row r="101" ht="12.75">
      <c r="D101" s="299"/>
    </row>
    <row r="102" ht="12.75">
      <c r="D102" s="299"/>
    </row>
    <row r="103" ht="12.75">
      <c r="D103" s="299"/>
    </row>
    <row r="104" ht="12.75">
      <c r="D104" s="299"/>
    </row>
    <row r="105" ht="12.75">
      <c r="D105" s="299"/>
    </row>
    <row r="106" ht="12.75">
      <c r="D106" s="299"/>
    </row>
    <row r="107" ht="12.75">
      <c r="D107" s="299"/>
    </row>
    <row r="108" ht="12.75">
      <c r="D108" s="299"/>
    </row>
    <row r="109" ht="12.75">
      <c r="D109" s="299"/>
    </row>
    <row r="110" ht="12.75">
      <c r="D110" s="299"/>
    </row>
    <row r="111" ht="12.75">
      <c r="D111" s="299"/>
    </row>
    <row r="112" ht="12.75">
      <c r="D112" s="299"/>
    </row>
    <row r="113" ht="12.75">
      <c r="D113" s="299"/>
    </row>
    <row r="114" ht="12.75">
      <c r="D114" s="299"/>
    </row>
    <row r="115" ht="12.75">
      <c r="D115" s="299"/>
    </row>
    <row r="116" ht="12.75">
      <c r="D116" s="299"/>
    </row>
    <row r="117" ht="12.75">
      <c r="D117" s="299"/>
    </row>
    <row r="118" ht="12.75">
      <c r="D118" s="299"/>
    </row>
    <row r="119" ht="12.75">
      <c r="D119" s="299"/>
    </row>
    <row r="120" ht="12.75">
      <c r="D120" s="299"/>
    </row>
    <row r="121" ht="12.75">
      <c r="D121" s="299"/>
    </row>
    <row r="122" ht="12.75">
      <c r="D122" s="299"/>
    </row>
    <row r="123" ht="12.75">
      <c r="D123" s="299"/>
    </row>
    <row r="124" ht="12.75">
      <c r="D124" s="299"/>
    </row>
    <row r="125" ht="12.75">
      <c r="D125" s="299"/>
    </row>
    <row r="126" ht="12.75">
      <c r="D126" s="299"/>
    </row>
    <row r="127" ht="12.75">
      <c r="D127" s="299"/>
    </row>
    <row r="128" ht="12.75">
      <c r="D128" s="299"/>
    </row>
    <row r="129" ht="12.75">
      <c r="D129" s="299"/>
    </row>
    <row r="130" ht="12.75">
      <c r="D130" s="299"/>
    </row>
    <row r="131" ht="12.75">
      <c r="D131" s="299"/>
    </row>
    <row r="132" ht="12.75">
      <c r="D132" s="299"/>
    </row>
    <row r="133" ht="12.75">
      <c r="D133" s="299"/>
    </row>
    <row r="134" ht="12.75">
      <c r="D134" s="299"/>
    </row>
    <row r="135" ht="12.75">
      <c r="D135" s="299"/>
    </row>
    <row r="136" ht="12.75">
      <c r="D136" s="299"/>
    </row>
    <row r="137" ht="12.75">
      <c r="D137" s="299"/>
    </row>
    <row r="138" ht="12.75">
      <c r="D138" s="299"/>
    </row>
    <row r="139" ht="12.75">
      <c r="D139" s="299"/>
    </row>
    <row r="140" ht="12.75">
      <c r="D140" s="299"/>
    </row>
    <row r="141" ht="12.75">
      <c r="D141" s="299"/>
    </row>
    <row r="142" ht="12.75">
      <c r="D142" s="299"/>
    </row>
    <row r="143" ht="12.75">
      <c r="D143" s="299"/>
    </row>
    <row r="144" ht="12.75">
      <c r="D144" s="299"/>
    </row>
    <row r="145" ht="12.75">
      <c r="D145" s="299"/>
    </row>
    <row r="146" ht="12.75">
      <c r="D146" s="299"/>
    </row>
    <row r="147" ht="12.75">
      <c r="D147" s="299"/>
    </row>
    <row r="148" ht="12.75">
      <c r="D148" s="299"/>
    </row>
    <row r="149" ht="12.75">
      <c r="D149" s="299"/>
    </row>
    <row r="150" ht="12.75">
      <c r="D150" s="299"/>
    </row>
    <row r="151" ht="12.75">
      <c r="D151" s="299"/>
    </row>
    <row r="152" ht="12.75">
      <c r="D152" s="299"/>
    </row>
    <row r="153" ht="12.75">
      <c r="D153" s="299"/>
    </row>
    <row r="154" ht="12.75">
      <c r="D154" s="299"/>
    </row>
    <row r="155" ht="12.75">
      <c r="D155" s="299"/>
    </row>
    <row r="156" ht="12.75">
      <c r="D156" s="299"/>
    </row>
    <row r="157" ht="12.75">
      <c r="D157" s="299"/>
    </row>
    <row r="158" ht="12.75">
      <c r="D158" s="299"/>
    </row>
    <row r="159" ht="12.75">
      <c r="D159" s="299"/>
    </row>
    <row r="160" ht="12.75">
      <c r="D160" s="299"/>
    </row>
    <row r="161" ht="12.75">
      <c r="D161" s="299"/>
    </row>
    <row r="162" ht="12.75">
      <c r="D162" s="299"/>
    </row>
    <row r="163" ht="12.75">
      <c r="D163" s="299"/>
    </row>
    <row r="164" ht="12.75">
      <c r="D164" s="299"/>
    </row>
    <row r="165" ht="12.75">
      <c r="D165" s="299"/>
    </row>
    <row r="166" ht="12.75">
      <c r="D166" s="299"/>
    </row>
    <row r="167" ht="12.75">
      <c r="D167" s="299"/>
    </row>
    <row r="168" ht="12.75">
      <c r="D168" s="299"/>
    </row>
    <row r="169" ht="12.75">
      <c r="D169" s="299"/>
    </row>
    <row r="170" ht="12.75">
      <c r="D170" s="299"/>
    </row>
    <row r="171" ht="12.75">
      <c r="D171" s="299"/>
    </row>
    <row r="172" ht="12.75">
      <c r="D172" s="299"/>
    </row>
    <row r="173" ht="12.75">
      <c r="D173" s="299"/>
    </row>
    <row r="174" ht="12.75">
      <c r="D174" s="299"/>
    </row>
    <row r="175" ht="12.75">
      <c r="D175" s="299"/>
    </row>
    <row r="176" ht="12.75">
      <c r="D176" s="299"/>
    </row>
    <row r="177" ht="12.75">
      <c r="D177" s="299"/>
    </row>
    <row r="178" ht="12.75">
      <c r="D178" s="299"/>
    </row>
    <row r="179" ht="12.75">
      <c r="D179" s="299"/>
    </row>
    <row r="180" ht="12.75">
      <c r="D180" s="299"/>
    </row>
    <row r="181" ht="12.75">
      <c r="D181" s="299"/>
    </row>
    <row r="182" ht="12.75">
      <c r="D182" s="299"/>
    </row>
    <row r="183" ht="12.75">
      <c r="D183" s="299"/>
    </row>
    <row r="184" ht="12.75">
      <c r="D184" s="299"/>
    </row>
    <row r="185" ht="12.75">
      <c r="D185" s="299"/>
    </row>
    <row r="186" ht="12.75">
      <c r="D186" s="299"/>
    </row>
    <row r="187" ht="12.75">
      <c r="D187" s="299"/>
    </row>
    <row r="188" ht="12.75">
      <c r="D188" s="299"/>
    </row>
    <row r="189" ht="12.75">
      <c r="D189" s="299"/>
    </row>
    <row r="190" ht="12.75">
      <c r="D190" s="299"/>
    </row>
    <row r="191" ht="12.75">
      <c r="D191" s="299"/>
    </row>
    <row r="192" ht="12.75">
      <c r="D192" s="299"/>
    </row>
    <row r="193" ht="12.75">
      <c r="D193" s="299"/>
    </row>
    <row r="194" ht="12.75">
      <c r="D194" s="299"/>
    </row>
    <row r="195" ht="12.75">
      <c r="D195" s="299"/>
    </row>
    <row r="196" ht="12.75">
      <c r="D196" s="299"/>
    </row>
    <row r="197" ht="12.75">
      <c r="D197" s="299"/>
    </row>
    <row r="198" ht="12.75">
      <c r="D198" s="299"/>
    </row>
    <row r="199" ht="12.75">
      <c r="D199" s="299"/>
    </row>
    <row r="200" ht="12.75">
      <c r="D200" s="299"/>
    </row>
    <row r="201" ht="12.75">
      <c r="D201" s="299"/>
    </row>
    <row r="202" ht="12.75">
      <c r="D202" s="299"/>
    </row>
    <row r="203" ht="12.75">
      <c r="D203" s="299"/>
    </row>
    <row r="204" ht="12.75">
      <c r="D204" s="299"/>
    </row>
    <row r="205" ht="12.75">
      <c r="D205" s="299"/>
    </row>
    <row r="206" ht="12.75">
      <c r="D206" s="299"/>
    </row>
    <row r="207" ht="12.75">
      <c r="D207" s="299"/>
    </row>
    <row r="208" ht="12.75">
      <c r="D208" s="299"/>
    </row>
    <row r="209" ht="12.75">
      <c r="D209" s="299"/>
    </row>
    <row r="210" ht="12.75">
      <c r="D210" s="299"/>
    </row>
    <row r="211" ht="12.75">
      <c r="D211" s="299"/>
    </row>
    <row r="212" ht="12.75">
      <c r="D212" s="299"/>
    </row>
    <row r="213" ht="12.75">
      <c r="D213" s="299"/>
    </row>
    <row r="214" ht="12.75">
      <c r="D214" s="299"/>
    </row>
    <row r="215" ht="12.75">
      <c r="D215" s="299"/>
    </row>
    <row r="216" ht="12.75">
      <c r="D216" s="299"/>
    </row>
    <row r="217" ht="12.75">
      <c r="D217" s="299"/>
    </row>
    <row r="218" ht="12.75">
      <c r="D218" s="299"/>
    </row>
    <row r="219" ht="12.75">
      <c r="D219" s="299"/>
    </row>
    <row r="220" ht="12.75">
      <c r="D220" s="299"/>
    </row>
    <row r="221" ht="12.75">
      <c r="D221" s="299"/>
    </row>
    <row r="222" ht="12.75">
      <c r="D222" s="299"/>
    </row>
    <row r="223" ht="12.75">
      <c r="D223" s="299"/>
    </row>
    <row r="224" ht="12.75">
      <c r="D224" s="299"/>
    </row>
    <row r="225" ht="12.75">
      <c r="D225" s="299"/>
    </row>
    <row r="226" ht="12.75">
      <c r="D226" s="299"/>
    </row>
    <row r="227" ht="12.75">
      <c r="D227" s="299"/>
    </row>
    <row r="228" ht="12.75">
      <c r="D228" s="299"/>
    </row>
    <row r="229" ht="12.75">
      <c r="D229" s="299"/>
    </row>
    <row r="230" ht="12.75">
      <c r="D230" s="299"/>
    </row>
    <row r="231" ht="12.75">
      <c r="D231" s="299"/>
    </row>
    <row r="232" ht="12.75">
      <c r="D232" s="299"/>
    </row>
    <row r="233" ht="12.75">
      <c r="D233" s="299"/>
    </row>
    <row r="234" ht="12.75">
      <c r="D234" s="299"/>
    </row>
    <row r="235" ht="12.75">
      <c r="D235" s="299"/>
    </row>
    <row r="236" ht="12.75">
      <c r="D236" s="299"/>
    </row>
    <row r="237" ht="12.75">
      <c r="D237" s="299"/>
    </row>
    <row r="238" ht="12.75">
      <c r="D238" s="299"/>
    </row>
    <row r="239" ht="12.75">
      <c r="D239" s="299"/>
    </row>
    <row r="240" ht="12.75">
      <c r="D240" s="299"/>
    </row>
    <row r="241" ht="12.75">
      <c r="D241" s="299"/>
    </row>
    <row r="242" ht="12.75">
      <c r="D242" s="299"/>
    </row>
    <row r="243" ht="12.75">
      <c r="D243" s="299"/>
    </row>
    <row r="244" ht="12.75">
      <c r="D244" s="299"/>
    </row>
    <row r="245" ht="12.75">
      <c r="D245" s="299"/>
    </row>
    <row r="246" ht="12.75">
      <c r="D246" s="299"/>
    </row>
    <row r="247" ht="12.75">
      <c r="D247" s="299"/>
    </row>
    <row r="248" ht="12.75">
      <c r="D248" s="299"/>
    </row>
    <row r="249" ht="12.75">
      <c r="D249" s="299"/>
    </row>
    <row r="250" ht="12.75">
      <c r="D250" s="299"/>
    </row>
    <row r="251" ht="12.75">
      <c r="D251" s="299"/>
    </row>
    <row r="252" ht="12.75">
      <c r="D252" s="299"/>
    </row>
    <row r="253" ht="12.75">
      <c r="D253" s="299"/>
    </row>
    <row r="254" ht="12.75">
      <c r="D254" s="299"/>
    </row>
    <row r="255" ht="12.75">
      <c r="D255" s="299"/>
    </row>
    <row r="256" ht="12.75">
      <c r="D256" s="299"/>
    </row>
    <row r="257" ht="12.75">
      <c r="D257" s="299"/>
    </row>
    <row r="258" ht="12.75">
      <c r="D258" s="299"/>
    </row>
    <row r="259" ht="12.75">
      <c r="D259" s="299"/>
    </row>
    <row r="260" ht="12.75">
      <c r="D260" s="299"/>
    </row>
    <row r="261" ht="12.75">
      <c r="D261" s="299"/>
    </row>
    <row r="262" ht="12.75">
      <c r="D262" s="299"/>
    </row>
    <row r="263" ht="12.75">
      <c r="D263" s="299"/>
    </row>
    <row r="264" ht="12.75">
      <c r="D264" s="299"/>
    </row>
    <row r="265" ht="12.75">
      <c r="D265" s="299"/>
    </row>
    <row r="266" ht="12.75">
      <c r="D266" s="299"/>
    </row>
    <row r="267" ht="12.75">
      <c r="D267" s="299"/>
    </row>
    <row r="268" ht="12.75">
      <c r="D268" s="299"/>
    </row>
    <row r="269" ht="12.75">
      <c r="D269" s="299"/>
    </row>
    <row r="270" ht="12.75">
      <c r="D270" s="299"/>
    </row>
    <row r="271" ht="12.75">
      <c r="D271" s="299"/>
    </row>
    <row r="272" ht="12.75">
      <c r="D272" s="299"/>
    </row>
    <row r="273" ht="12.75">
      <c r="D273" s="299"/>
    </row>
    <row r="274" ht="12.75">
      <c r="D274" s="299"/>
    </row>
    <row r="275" ht="12.75">
      <c r="D275" s="299"/>
    </row>
    <row r="276" ht="12.75">
      <c r="D276" s="299"/>
    </row>
    <row r="277" ht="12.75">
      <c r="D277" s="299"/>
    </row>
    <row r="278" ht="12.75">
      <c r="D278" s="299"/>
    </row>
    <row r="279" ht="12.75">
      <c r="D279" s="299"/>
    </row>
    <row r="280" ht="12.75">
      <c r="D280" s="299"/>
    </row>
    <row r="281" ht="12.75">
      <c r="D281" s="299"/>
    </row>
    <row r="282" ht="12.75">
      <c r="D282" s="299"/>
    </row>
    <row r="283" ht="12.75">
      <c r="D283" s="299"/>
    </row>
    <row r="284" ht="12.75">
      <c r="D284" s="299"/>
    </row>
    <row r="285" ht="12.75">
      <c r="D285" s="299"/>
    </row>
    <row r="286" ht="12.75">
      <c r="D286" s="299"/>
    </row>
    <row r="287" ht="12.75">
      <c r="D287" s="299"/>
    </row>
    <row r="288" ht="12.75">
      <c r="D288" s="299"/>
    </row>
    <row r="289" ht="12.75">
      <c r="D289" s="299"/>
    </row>
    <row r="290" ht="12.75">
      <c r="D290" s="299"/>
    </row>
    <row r="291" ht="12.75">
      <c r="D291" s="299"/>
    </row>
    <row r="292" ht="12.75">
      <c r="D292" s="299"/>
    </row>
    <row r="293" ht="12.75">
      <c r="D293" s="299"/>
    </row>
    <row r="294" ht="12.75">
      <c r="D294" s="299"/>
    </row>
    <row r="295" ht="12.75">
      <c r="D295" s="299"/>
    </row>
    <row r="296" ht="12.75">
      <c r="D296" s="299"/>
    </row>
    <row r="297" ht="12.75">
      <c r="D297" s="299"/>
    </row>
    <row r="298" ht="12.75">
      <c r="D298" s="299"/>
    </row>
    <row r="299" ht="12.75">
      <c r="D299" s="299"/>
    </row>
    <row r="300" ht="12.75">
      <c r="D300" s="299"/>
    </row>
    <row r="301" ht="12.75">
      <c r="D301" s="299"/>
    </row>
    <row r="302" ht="12.75">
      <c r="D302" s="299"/>
    </row>
    <row r="303" ht="12.75">
      <c r="D303" s="299"/>
    </row>
    <row r="304" ht="12.75">
      <c r="D304" s="299"/>
    </row>
    <row r="305" ht="12.75">
      <c r="D305" s="299"/>
    </row>
    <row r="306" ht="12.75">
      <c r="D306" s="299"/>
    </row>
    <row r="307" ht="12.75">
      <c r="D307" s="299"/>
    </row>
    <row r="308" ht="12.75">
      <c r="D308" s="299"/>
    </row>
    <row r="309" ht="12.75">
      <c r="D309" s="299"/>
    </row>
    <row r="310" ht="12.75">
      <c r="D310" s="299"/>
    </row>
    <row r="311" ht="12.75">
      <c r="D311" s="299"/>
    </row>
    <row r="312" ht="12.75">
      <c r="D312" s="299"/>
    </row>
    <row r="313" ht="12.75">
      <c r="D313" s="299"/>
    </row>
    <row r="314" ht="12.75">
      <c r="D314" s="299"/>
    </row>
    <row r="315" ht="12.75">
      <c r="D315" s="299"/>
    </row>
    <row r="316" ht="12.75">
      <c r="D316" s="299"/>
    </row>
    <row r="317" ht="12.75">
      <c r="D317" s="299"/>
    </row>
    <row r="318" ht="12.75">
      <c r="D318" s="299"/>
    </row>
    <row r="319" ht="12.75">
      <c r="D319" s="299"/>
    </row>
    <row r="320" ht="12.75">
      <c r="D320" s="299"/>
    </row>
    <row r="321" ht="12.75">
      <c r="D321" s="299"/>
    </row>
    <row r="322" ht="12.75">
      <c r="D322" s="299"/>
    </row>
    <row r="323" ht="12.75">
      <c r="D323" s="299"/>
    </row>
    <row r="324" ht="12.75">
      <c r="D324" s="299"/>
    </row>
    <row r="325" ht="12.75">
      <c r="D325" s="299"/>
    </row>
    <row r="326" ht="12.75">
      <c r="D326" s="299"/>
    </row>
    <row r="327" ht="12.75">
      <c r="D327" s="299"/>
    </row>
    <row r="328" ht="12.75">
      <c r="D328" s="299"/>
    </row>
    <row r="329" ht="12.75">
      <c r="D329" s="299"/>
    </row>
    <row r="330" ht="12.75">
      <c r="D330" s="299"/>
    </row>
    <row r="331" ht="12.75">
      <c r="D331" s="299"/>
    </row>
    <row r="332" ht="12.75">
      <c r="D332" s="299"/>
    </row>
    <row r="333" ht="12.75">
      <c r="D333" s="299"/>
    </row>
    <row r="334" ht="12.75">
      <c r="D334" s="299"/>
    </row>
    <row r="335" ht="12.75">
      <c r="D335" s="299"/>
    </row>
    <row r="336" ht="12.75">
      <c r="D336" s="299"/>
    </row>
    <row r="337" ht="12.75">
      <c r="D337" s="299"/>
    </row>
    <row r="338" ht="12.75">
      <c r="D338" s="299"/>
    </row>
    <row r="339" ht="12.75">
      <c r="D339" s="299"/>
    </row>
    <row r="340" ht="12.75">
      <c r="D340" s="299"/>
    </row>
    <row r="341" ht="12.75">
      <c r="D341" s="299"/>
    </row>
    <row r="342" ht="12.75">
      <c r="D342" s="299"/>
    </row>
    <row r="343" ht="12.75">
      <c r="D343" s="299"/>
    </row>
    <row r="344" ht="12.75">
      <c r="D344" s="299"/>
    </row>
    <row r="345" ht="12.75">
      <c r="D345" s="299"/>
    </row>
    <row r="346" ht="12.75">
      <c r="D346" s="299"/>
    </row>
    <row r="347" ht="12.75">
      <c r="D347" s="299"/>
    </row>
    <row r="348" ht="12.75">
      <c r="D348" s="299"/>
    </row>
    <row r="349" ht="12.75">
      <c r="D349" s="299"/>
    </row>
    <row r="350" ht="12.75">
      <c r="D350" s="299"/>
    </row>
    <row r="351" ht="12.75">
      <c r="D351" s="299"/>
    </row>
    <row r="352" ht="12.75">
      <c r="D352" s="299"/>
    </row>
    <row r="353" ht="12.75">
      <c r="D353" s="299"/>
    </row>
    <row r="354" ht="12.75">
      <c r="D354" s="299"/>
    </row>
    <row r="355" ht="12.75">
      <c r="D355" s="299"/>
    </row>
    <row r="356" ht="12.75">
      <c r="D356" s="299"/>
    </row>
    <row r="357" ht="12.75">
      <c r="D357" s="299"/>
    </row>
    <row r="358" ht="12.75">
      <c r="D358" s="299"/>
    </row>
    <row r="359" ht="12.75">
      <c r="D359" s="299"/>
    </row>
    <row r="360" ht="12.75">
      <c r="D360" s="299"/>
    </row>
    <row r="361" ht="12.75">
      <c r="D361" s="299"/>
    </row>
    <row r="362" ht="12.75">
      <c r="D362" s="299"/>
    </row>
    <row r="363" ht="12.75">
      <c r="D363" s="299"/>
    </row>
    <row r="364" ht="12.75">
      <c r="D364" s="299"/>
    </row>
    <row r="365" ht="12.75">
      <c r="D365" s="299"/>
    </row>
    <row r="366" ht="12.75">
      <c r="D366" s="299"/>
    </row>
    <row r="367" ht="12.75">
      <c r="D367" s="299"/>
    </row>
    <row r="368" ht="12.75">
      <c r="D368" s="299"/>
    </row>
    <row r="369" ht="12.75">
      <c r="D369" s="299"/>
    </row>
    <row r="370" ht="12.75">
      <c r="D370" s="299"/>
    </row>
    <row r="371" ht="12.75">
      <c r="D371" s="299"/>
    </row>
    <row r="372" ht="12.75">
      <c r="D372" s="299"/>
    </row>
    <row r="373" ht="12.75">
      <c r="D373" s="299"/>
    </row>
    <row r="374" ht="12.75">
      <c r="D374" s="299"/>
    </row>
    <row r="375" ht="12.75">
      <c r="D375" s="299"/>
    </row>
    <row r="376" ht="12.75">
      <c r="D376" s="299"/>
    </row>
    <row r="377" ht="12.75">
      <c r="D377" s="299"/>
    </row>
    <row r="378" ht="12.75">
      <c r="D378" s="299"/>
    </row>
    <row r="379" ht="12.75">
      <c r="D379" s="299"/>
    </row>
    <row r="380" ht="12.75">
      <c r="D380" s="299"/>
    </row>
    <row r="381" ht="12.75">
      <c r="D381" s="299"/>
    </row>
    <row r="382" ht="12.75">
      <c r="D382" s="299"/>
    </row>
    <row r="383" ht="12.75">
      <c r="D383" s="299"/>
    </row>
    <row r="384" ht="12.75">
      <c r="D384" s="299"/>
    </row>
    <row r="385" ht="12.75">
      <c r="D385" s="299"/>
    </row>
    <row r="386" ht="12.75">
      <c r="D386" s="299"/>
    </row>
    <row r="387" ht="12.75">
      <c r="D387" s="299"/>
    </row>
    <row r="388" ht="12.75">
      <c r="D388" s="299"/>
    </row>
    <row r="389" ht="12.75">
      <c r="D389" s="299"/>
    </row>
    <row r="390" ht="12.75">
      <c r="D390" s="299"/>
    </row>
    <row r="391" ht="12.75">
      <c r="D391" s="299"/>
    </row>
    <row r="392" ht="12.75">
      <c r="D392" s="299"/>
    </row>
    <row r="393" ht="12.75">
      <c r="D393" s="299"/>
    </row>
    <row r="394" ht="12.75">
      <c r="D394" s="299"/>
    </row>
    <row r="395" ht="12.75">
      <c r="D395" s="299"/>
    </row>
    <row r="396" ht="12.75">
      <c r="D396" s="299"/>
    </row>
    <row r="397" ht="12.75">
      <c r="D397" s="299"/>
    </row>
    <row r="398" ht="12.75">
      <c r="D398" s="299"/>
    </row>
    <row r="399" ht="12.75">
      <c r="D399" s="299"/>
    </row>
    <row r="400" ht="12.75">
      <c r="D400" s="299"/>
    </row>
    <row r="401" ht="12.75">
      <c r="D401" s="299"/>
    </row>
    <row r="402" ht="12.75">
      <c r="D402" s="299"/>
    </row>
    <row r="403" ht="12.75">
      <c r="D403" s="299"/>
    </row>
    <row r="404" ht="12.75">
      <c r="D404" s="299"/>
    </row>
    <row r="405" ht="12.75">
      <c r="D405" s="299"/>
    </row>
    <row r="406" ht="12.75">
      <c r="D406" s="299"/>
    </row>
    <row r="407" ht="12.75">
      <c r="D407" s="299"/>
    </row>
    <row r="408" ht="12.75">
      <c r="D408" s="299"/>
    </row>
    <row r="409" ht="12.75">
      <c r="D409" s="299"/>
    </row>
    <row r="410" ht="12.75">
      <c r="D410" s="299"/>
    </row>
    <row r="411" ht="12.75">
      <c r="D411" s="299"/>
    </row>
    <row r="412" ht="12.75">
      <c r="D412" s="299"/>
    </row>
    <row r="413" ht="12.75">
      <c r="D413" s="299"/>
    </row>
    <row r="414" ht="12.75">
      <c r="D414" s="299"/>
    </row>
    <row r="415" ht="12.75">
      <c r="D415" s="299"/>
    </row>
    <row r="416" ht="12.75">
      <c r="D416" s="299"/>
    </row>
    <row r="417" ht="12.75">
      <c r="D417" s="299"/>
    </row>
    <row r="418" ht="12.75">
      <c r="D418" s="299"/>
    </row>
    <row r="419" ht="12.75">
      <c r="D419" s="299"/>
    </row>
    <row r="420" ht="12.75">
      <c r="D420" s="299"/>
    </row>
    <row r="421" ht="12.75">
      <c r="D421" s="299"/>
    </row>
    <row r="422" ht="12.75">
      <c r="D422" s="299"/>
    </row>
    <row r="423" ht="12.75">
      <c r="D423" s="299"/>
    </row>
    <row r="424" ht="12.75">
      <c r="D424" s="299"/>
    </row>
    <row r="425" ht="12.75">
      <c r="D425" s="299"/>
    </row>
    <row r="426" ht="12.75">
      <c r="D426" s="299"/>
    </row>
    <row r="427" ht="12.75">
      <c r="D427" s="299"/>
    </row>
    <row r="428" ht="12.75">
      <c r="D428" s="299"/>
    </row>
    <row r="429" ht="12.75">
      <c r="D429" s="299"/>
    </row>
    <row r="430" ht="12.75">
      <c r="D430" s="299"/>
    </row>
    <row r="431" ht="12.75">
      <c r="D431" s="299"/>
    </row>
    <row r="432" ht="12.75">
      <c r="D432" s="299"/>
    </row>
    <row r="433" ht="12.75">
      <c r="D433" s="299"/>
    </row>
    <row r="434" ht="12.75">
      <c r="D434" s="299"/>
    </row>
    <row r="435" ht="12.75">
      <c r="D435" s="299"/>
    </row>
    <row r="436" ht="12.75">
      <c r="D436" s="299"/>
    </row>
    <row r="437" ht="12.75">
      <c r="D437" s="299"/>
    </row>
    <row r="438" ht="12.75">
      <c r="D438" s="299"/>
    </row>
    <row r="439" ht="12.75">
      <c r="D439" s="299"/>
    </row>
    <row r="440" ht="12.75">
      <c r="D440" s="299"/>
    </row>
    <row r="441" ht="12.75">
      <c r="D441" s="299"/>
    </row>
    <row r="442" ht="12.75">
      <c r="D442" s="299"/>
    </row>
    <row r="443" ht="12.75">
      <c r="D443" s="299"/>
    </row>
    <row r="444" ht="12.75">
      <c r="D444" s="299"/>
    </row>
    <row r="445" ht="12.75">
      <c r="D445" s="299"/>
    </row>
    <row r="446" ht="12.75">
      <c r="D446" s="299"/>
    </row>
    <row r="447" ht="12.75">
      <c r="D447" s="299"/>
    </row>
    <row r="448" ht="12.75">
      <c r="D448" s="299"/>
    </row>
    <row r="449" ht="12.75">
      <c r="D449" s="299"/>
    </row>
    <row r="450" ht="12.75">
      <c r="D450" s="299"/>
    </row>
    <row r="451" ht="12.75">
      <c r="D451" s="299"/>
    </row>
    <row r="452" ht="12.75">
      <c r="D452" s="299"/>
    </row>
    <row r="453" ht="12.75">
      <c r="D453" s="299"/>
    </row>
    <row r="454" ht="12.75">
      <c r="D454" s="299"/>
    </row>
    <row r="455" ht="12.75">
      <c r="D455" s="299"/>
    </row>
    <row r="456" ht="12.75">
      <c r="D456" s="299"/>
    </row>
    <row r="457" ht="12.75">
      <c r="D457" s="299"/>
    </row>
    <row r="458" ht="12.75">
      <c r="D458" s="299"/>
    </row>
    <row r="459" ht="12.75">
      <c r="D459" s="299"/>
    </row>
    <row r="460" ht="12.75">
      <c r="D460" s="299"/>
    </row>
    <row r="461" ht="12.75">
      <c r="D461" s="299"/>
    </row>
    <row r="462" ht="12.75">
      <c r="D462" s="299"/>
    </row>
    <row r="463" ht="12.75">
      <c r="D463" s="299"/>
    </row>
    <row r="464" ht="12.75">
      <c r="D464" s="299"/>
    </row>
    <row r="465" ht="12.75">
      <c r="D465" s="299"/>
    </row>
    <row r="466" ht="12.75">
      <c r="D466" s="299"/>
    </row>
    <row r="467" ht="12.75">
      <c r="D467" s="299"/>
    </row>
    <row r="468" ht="12.75">
      <c r="D468" s="299"/>
    </row>
    <row r="469" ht="12.75">
      <c r="D469" s="299"/>
    </row>
    <row r="470" ht="12.75">
      <c r="D470" s="299"/>
    </row>
    <row r="471" ht="12.75">
      <c r="D471" s="299"/>
    </row>
    <row r="472" ht="12.75">
      <c r="D472" s="299"/>
    </row>
    <row r="473" ht="12.75">
      <c r="D473" s="299"/>
    </row>
    <row r="474" ht="12.75">
      <c r="D474" s="299"/>
    </row>
    <row r="475" ht="12.75">
      <c r="D475" s="299"/>
    </row>
    <row r="476" ht="12.75">
      <c r="D476" s="299"/>
    </row>
    <row r="477" ht="12.75">
      <c r="D477" s="299"/>
    </row>
    <row r="478" ht="12.75">
      <c r="D478" s="299"/>
    </row>
    <row r="479" ht="12.75">
      <c r="D479" s="299"/>
    </row>
    <row r="480" ht="12.75">
      <c r="D480" s="299"/>
    </row>
    <row r="481" ht="12.75">
      <c r="D481" s="299"/>
    </row>
    <row r="482" ht="12.75">
      <c r="D482" s="299"/>
    </row>
    <row r="483" ht="12.75">
      <c r="D483" s="299"/>
    </row>
    <row r="484" ht="12.75">
      <c r="D484" s="299"/>
    </row>
    <row r="485" ht="12.75">
      <c r="D485" s="299"/>
    </row>
    <row r="486" ht="12.75">
      <c r="D486" s="299"/>
    </row>
    <row r="487" ht="12.75">
      <c r="D487" s="299"/>
    </row>
    <row r="488" ht="12.75">
      <c r="D488" s="299"/>
    </row>
    <row r="489" ht="12.75">
      <c r="D489" s="299"/>
    </row>
    <row r="490" ht="12.75">
      <c r="D490" s="299"/>
    </row>
    <row r="491" ht="12.75">
      <c r="D491" s="299"/>
    </row>
    <row r="492" ht="12.75">
      <c r="D492" s="299"/>
    </row>
    <row r="493" ht="12.75">
      <c r="D493" s="299"/>
    </row>
    <row r="494" ht="12.75">
      <c r="D494" s="299"/>
    </row>
    <row r="495" ht="12.75">
      <c r="D495" s="299"/>
    </row>
    <row r="496" ht="12.75">
      <c r="D496" s="299"/>
    </row>
    <row r="497" ht="12.75">
      <c r="D497" s="299"/>
    </row>
    <row r="498" ht="12.75">
      <c r="D498" s="299"/>
    </row>
    <row r="499" ht="12.75">
      <c r="D499" s="299"/>
    </row>
    <row r="500" ht="12.75">
      <c r="D500" s="299"/>
    </row>
    <row r="501" ht="12.75">
      <c r="D501" s="299"/>
    </row>
    <row r="502" ht="12.75">
      <c r="D502" s="299"/>
    </row>
    <row r="503" ht="12.75">
      <c r="D503" s="299"/>
    </row>
    <row r="504" ht="12.75">
      <c r="D504" s="299"/>
    </row>
    <row r="505" ht="12.75">
      <c r="D505" s="299"/>
    </row>
    <row r="506" ht="12.75">
      <c r="D506" s="299"/>
    </row>
    <row r="507" ht="12.75">
      <c r="D507" s="299"/>
    </row>
    <row r="508" ht="12.75">
      <c r="D508" s="299"/>
    </row>
    <row r="509" ht="12.75">
      <c r="D509" s="299"/>
    </row>
    <row r="510" ht="12.75">
      <c r="D510" s="299"/>
    </row>
    <row r="511" ht="12.75">
      <c r="D511" s="299"/>
    </row>
    <row r="512" ht="12.75">
      <c r="D512" s="299"/>
    </row>
    <row r="513" ht="12.75">
      <c r="D513" s="299"/>
    </row>
    <row r="514" ht="12.75">
      <c r="D514" s="299"/>
    </row>
    <row r="515" ht="12.75">
      <c r="D515" s="299"/>
    </row>
    <row r="516" ht="12.75">
      <c r="D516" s="299"/>
    </row>
    <row r="517" ht="12.75">
      <c r="D517" s="299"/>
    </row>
    <row r="518" ht="12.75">
      <c r="D518" s="299"/>
    </row>
    <row r="519" ht="12.75">
      <c r="D519" s="299"/>
    </row>
    <row r="520" ht="12.75">
      <c r="D520" s="299"/>
    </row>
    <row r="521" ht="12.75">
      <c r="D521" s="299"/>
    </row>
    <row r="522" ht="12.75">
      <c r="D522" s="299"/>
    </row>
    <row r="523" ht="12.75">
      <c r="D523" s="299"/>
    </row>
    <row r="524" ht="12.75">
      <c r="D524" s="299"/>
    </row>
    <row r="525" ht="12.75">
      <c r="D525" s="299"/>
    </row>
    <row r="526" ht="12.75">
      <c r="D526" s="299"/>
    </row>
    <row r="527" ht="12.75">
      <c r="D527" s="299"/>
    </row>
    <row r="528" ht="12.75">
      <c r="D528" s="299"/>
    </row>
    <row r="529" ht="12.75">
      <c r="D529" s="299"/>
    </row>
    <row r="530" ht="12.75">
      <c r="D530" s="299"/>
    </row>
    <row r="531" ht="12.75">
      <c r="D531" s="299"/>
    </row>
    <row r="532" ht="12.75">
      <c r="D532" s="299"/>
    </row>
    <row r="533" ht="12.75">
      <c r="D533" s="299"/>
    </row>
    <row r="534" ht="12.75">
      <c r="D534" s="299"/>
    </row>
    <row r="535" ht="12.75">
      <c r="D535" s="299"/>
    </row>
    <row r="536" ht="12.75">
      <c r="D536" s="299"/>
    </row>
    <row r="537" ht="12.75">
      <c r="D537" s="299"/>
    </row>
    <row r="538" ht="12.75">
      <c r="D538" s="299"/>
    </row>
    <row r="539" ht="12.75">
      <c r="D539" s="299"/>
    </row>
    <row r="540" ht="12.75">
      <c r="D540" s="299"/>
    </row>
    <row r="541" ht="12.75">
      <c r="D541" s="299"/>
    </row>
  </sheetData>
  <sheetProtection/>
  <mergeCells count="11">
    <mergeCell ref="A7:J7"/>
    <mergeCell ref="A8:J8"/>
    <mergeCell ref="A3:D3"/>
    <mergeCell ref="A4:J4"/>
    <mergeCell ref="A5:J5"/>
    <mergeCell ref="A6:J6"/>
    <mergeCell ref="A56:J56"/>
    <mergeCell ref="H12:J12"/>
    <mergeCell ref="D12:F12"/>
    <mergeCell ref="D10:F10"/>
    <mergeCell ref="H10:J10"/>
  </mergeCells>
  <hyperlinks>
    <hyperlink ref="B2" r:id="rId1" display="http://www.smrhrgroup.com/"/>
  </hyperlinks>
  <printOptions horizontalCentered="1"/>
  <pageMargins left="0" right="0.03937007874015748" top="0.35433070866141736" bottom="0.31496062992125984" header="0.5118110236220472" footer="0.5118110236220472"/>
  <pageSetup horizontalDpi="600" verticalDpi="600" orientation="portrait" paperSize="9" scale="73" r:id="rId3"/>
  <headerFooter alignWithMargins="0">
    <oddFooter>&amp;L&amp;"Arial,Italic"&amp;8&amp;D&amp;C&amp;"Arial,Italic"&amp;8Page &amp;P&amp;R&amp;"Arial,Italic"&amp;8&amp;F-&amp;A</oddFooter>
  </headerFooter>
  <drawing r:id="rId2"/>
</worksheet>
</file>

<file path=xl/worksheets/sheet2.xml><?xml version="1.0" encoding="utf-8"?>
<worksheet xmlns="http://schemas.openxmlformats.org/spreadsheetml/2006/main" xmlns:r="http://schemas.openxmlformats.org/officeDocument/2006/relationships">
  <dimension ref="A1:IV90"/>
  <sheetViews>
    <sheetView view="pageBreakPreview" zoomScaleSheetLayoutView="100" zoomScalePageLayoutView="0" workbookViewId="0" topLeftCell="A1">
      <selection activeCell="A1" sqref="A1"/>
    </sheetView>
  </sheetViews>
  <sheetFormatPr defaultColWidth="9.140625" defaultRowHeight="12.75"/>
  <cols>
    <col min="1" max="1" width="16.57421875" style="5" customWidth="1"/>
    <col min="2" max="2" width="10.140625" style="5" customWidth="1"/>
    <col min="3" max="3" width="18.7109375" style="5" customWidth="1"/>
    <col min="4" max="4" width="16.7109375" style="8" customWidth="1"/>
    <col min="5" max="5" width="4.00390625" style="5" customWidth="1"/>
    <col min="6" max="6" width="18.28125" style="17" customWidth="1"/>
    <col min="7" max="7" width="11.28125" style="5" hidden="1" customWidth="1"/>
    <col min="8" max="8" width="10.421875" style="5" hidden="1" customWidth="1"/>
    <col min="9" max="9" width="11.28125" style="5" hidden="1" customWidth="1"/>
    <col min="10" max="10" width="9.140625" style="5" hidden="1" customWidth="1"/>
    <col min="11" max="11" width="10.7109375" style="5" customWidth="1"/>
    <col min="12" max="16384" width="9.140625" style="5" customWidth="1"/>
  </cols>
  <sheetData>
    <row r="1" spans="1:7" ht="42.75" customHeight="1">
      <c r="A1" s="1"/>
      <c r="D1" s="410" t="s">
        <v>69</v>
      </c>
      <c r="E1" s="410"/>
      <c r="F1" s="410"/>
      <c r="G1" s="410"/>
    </row>
    <row r="2" spans="1:4" ht="15.75" customHeight="1">
      <c r="A2" s="626"/>
      <c r="B2" s="626"/>
      <c r="C2" s="626"/>
      <c r="D2" s="626"/>
    </row>
    <row r="3" spans="1:256" ht="15.75" customHeight="1">
      <c r="A3" s="474" t="s">
        <v>234</v>
      </c>
      <c r="B3" s="475" t="s">
        <v>235</v>
      </c>
      <c r="C3" s="474"/>
      <c r="D3" s="390"/>
      <c r="E3" s="388"/>
      <c r="F3" s="389"/>
      <c r="G3" s="388"/>
      <c r="H3" s="390"/>
      <c r="I3" s="388"/>
      <c r="J3" s="389"/>
      <c r="K3" s="388"/>
      <c r="L3" s="390"/>
      <c r="M3" s="388"/>
      <c r="N3" s="389"/>
      <c r="O3" s="388"/>
      <c r="P3" s="390"/>
      <c r="Q3" s="388"/>
      <c r="R3" s="389"/>
      <c r="S3" s="388"/>
      <c r="T3" s="390"/>
      <c r="U3" s="388"/>
      <c r="V3" s="389"/>
      <c r="W3" s="388"/>
      <c r="X3" s="390"/>
      <c r="Y3" s="388"/>
      <c r="Z3" s="389"/>
      <c r="AA3" s="388"/>
      <c r="AB3" s="390"/>
      <c r="AC3" s="388"/>
      <c r="AD3" s="389"/>
      <c r="AE3" s="388"/>
      <c r="AF3" s="390"/>
      <c r="AG3" s="388"/>
      <c r="AH3" s="389"/>
      <c r="AI3" s="388"/>
      <c r="AJ3" s="390"/>
      <c r="AK3" s="388"/>
      <c r="AL3" s="389"/>
      <c r="AM3" s="388"/>
      <c r="AN3" s="390"/>
      <c r="AO3" s="388"/>
      <c r="AP3" s="389"/>
      <c r="AQ3" s="388"/>
      <c r="AR3" s="390"/>
      <c r="AS3" s="388"/>
      <c r="AT3" s="389"/>
      <c r="AU3" s="388"/>
      <c r="AV3" s="390"/>
      <c r="AW3" s="388"/>
      <c r="AX3" s="389"/>
      <c r="AY3" s="388"/>
      <c r="AZ3" s="390"/>
      <c r="BA3" s="388"/>
      <c r="BB3" s="389"/>
      <c r="BC3" s="388"/>
      <c r="BD3" s="390"/>
      <c r="BE3" s="388"/>
      <c r="BF3" s="389"/>
      <c r="BG3" s="388"/>
      <c r="BH3" s="390"/>
      <c r="BI3" s="388"/>
      <c r="BJ3" s="389"/>
      <c r="BK3" s="388"/>
      <c r="BL3" s="390"/>
      <c r="BM3" s="388"/>
      <c r="BN3" s="389"/>
      <c r="BO3" s="388"/>
      <c r="BP3" s="390"/>
      <c r="BQ3" s="388"/>
      <c r="BR3" s="389"/>
      <c r="BS3" s="388"/>
      <c r="BT3" s="390"/>
      <c r="BU3" s="388"/>
      <c r="BV3" s="389"/>
      <c r="BW3" s="388"/>
      <c r="BX3" s="390"/>
      <c r="BY3" s="388"/>
      <c r="BZ3" s="389"/>
      <c r="CA3" s="388"/>
      <c r="CB3" s="390"/>
      <c r="CC3" s="388"/>
      <c r="CD3" s="389"/>
      <c r="CE3" s="388"/>
      <c r="CF3" s="390"/>
      <c r="CG3" s="388"/>
      <c r="CH3" s="389"/>
      <c r="CI3" s="388"/>
      <c r="CJ3" s="390"/>
      <c r="CK3" s="388"/>
      <c r="CL3" s="389"/>
      <c r="CM3" s="388"/>
      <c r="CN3" s="390"/>
      <c r="CO3" s="388"/>
      <c r="CP3" s="389"/>
      <c r="CQ3" s="388"/>
      <c r="CR3" s="390"/>
      <c r="CS3" s="388"/>
      <c r="CT3" s="389"/>
      <c r="CU3" s="388"/>
      <c r="CV3" s="390"/>
      <c r="CW3" s="388"/>
      <c r="CX3" s="389"/>
      <c r="CY3" s="388"/>
      <c r="CZ3" s="390"/>
      <c r="DA3" s="388"/>
      <c r="DB3" s="389"/>
      <c r="DC3" s="388"/>
      <c r="DD3" s="390"/>
      <c r="DE3" s="388"/>
      <c r="DF3" s="389"/>
      <c r="DG3" s="388"/>
      <c r="DH3" s="390"/>
      <c r="DI3" s="388"/>
      <c r="DJ3" s="389"/>
      <c r="DK3" s="388"/>
      <c r="DL3" s="390"/>
      <c r="DM3" s="388"/>
      <c r="DN3" s="389"/>
      <c r="DO3" s="388"/>
      <c r="DP3" s="390"/>
      <c r="DQ3" s="388"/>
      <c r="DR3" s="389"/>
      <c r="DS3" s="388"/>
      <c r="DT3" s="390"/>
      <c r="DU3" s="388"/>
      <c r="DV3" s="389"/>
      <c r="DW3" s="388"/>
      <c r="DX3" s="390"/>
      <c r="DY3" s="388"/>
      <c r="DZ3" s="389"/>
      <c r="EA3" s="388"/>
      <c r="EB3" s="390"/>
      <c r="EC3" s="388"/>
      <c r="ED3" s="389"/>
      <c r="EE3" s="388"/>
      <c r="EF3" s="390"/>
      <c r="EG3" s="388"/>
      <c r="EH3" s="389"/>
      <c r="EI3" s="388"/>
      <c r="EJ3" s="390"/>
      <c r="EK3" s="388"/>
      <c r="EL3" s="389"/>
      <c r="EM3" s="388"/>
      <c r="EN3" s="390"/>
      <c r="EO3" s="388"/>
      <c r="EP3" s="389"/>
      <c r="EQ3" s="388"/>
      <c r="ER3" s="390"/>
      <c r="ES3" s="388"/>
      <c r="ET3" s="389"/>
      <c r="EU3" s="388"/>
      <c r="EV3" s="390"/>
      <c r="EW3" s="388"/>
      <c r="EX3" s="389"/>
      <c r="EY3" s="388"/>
      <c r="EZ3" s="390"/>
      <c r="FA3" s="388"/>
      <c r="FB3" s="389"/>
      <c r="FC3" s="388"/>
      <c r="FD3" s="390"/>
      <c r="FE3" s="388"/>
      <c r="FF3" s="389"/>
      <c r="FG3" s="388"/>
      <c r="FH3" s="390"/>
      <c r="FI3" s="388"/>
      <c r="FJ3" s="389"/>
      <c r="FK3" s="388"/>
      <c r="FL3" s="390"/>
      <c r="FM3" s="388"/>
      <c r="FN3" s="389"/>
      <c r="FO3" s="388"/>
      <c r="FP3" s="390"/>
      <c r="FQ3" s="388"/>
      <c r="FR3" s="389"/>
      <c r="FS3" s="388"/>
      <c r="FT3" s="390"/>
      <c r="FU3" s="388"/>
      <c r="FV3" s="389"/>
      <c r="FW3" s="388"/>
      <c r="FX3" s="390"/>
      <c r="FY3" s="388"/>
      <c r="FZ3" s="389"/>
      <c r="GA3" s="388"/>
      <c r="GB3" s="390"/>
      <c r="GC3" s="388"/>
      <c r="GD3" s="389"/>
      <c r="GE3" s="388"/>
      <c r="GF3" s="390"/>
      <c r="GG3" s="388"/>
      <c r="GH3" s="389"/>
      <c r="GI3" s="388"/>
      <c r="GJ3" s="390"/>
      <c r="GK3" s="388"/>
      <c r="GL3" s="389"/>
      <c r="GM3" s="388"/>
      <c r="GN3" s="390"/>
      <c r="GO3" s="388"/>
      <c r="GP3" s="389"/>
      <c r="GQ3" s="388"/>
      <c r="GR3" s="390"/>
      <c r="GS3" s="388"/>
      <c r="GT3" s="389"/>
      <c r="GU3" s="388"/>
      <c r="GV3" s="390"/>
      <c r="GW3" s="388"/>
      <c r="GX3" s="389"/>
      <c r="GY3" s="388"/>
      <c r="GZ3" s="390"/>
      <c r="HA3" s="388"/>
      <c r="HB3" s="389"/>
      <c r="HC3" s="388"/>
      <c r="HD3" s="390"/>
      <c r="HE3" s="388"/>
      <c r="HF3" s="389"/>
      <c r="HG3" s="388"/>
      <c r="HH3" s="390"/>
      <c r="HI3" s="388"/>
      <c r="HJ3" s="389"/>
      <c r="HK3" s="388"/>
      <c r="HL3" s="390"/>
      <c r="HM3" s="388"/>
      <c r="HN3" s="389"/>
      <c r="HO3" s="388"/>
      <c r="HP3" s="390"/>
      <c r="HQ3" s="388"/>
      <c r="HR3" s="389"/>
      <c r="HS3" s="388"/>
      <c r="HT3" s="390"/>
      <c r="HU3" s="388"/>
      <c r="HV3" s="389"/>
      <c r="HW3" s="388"/>
      <c r="HX3" s="390"/>
      <c r="HY3" s="388"/>
      <c r="HZ3" s="389"/>
      <c r="IA3" s="388"/>
      <c r="IB3" s="390"/>
      <c r="IC3" s="388"/>
      <c r="ID3" s="389"/>
      <c r="IE3" s="388"/>
      <c r="IF3" s="390"/>
      <c r="IG3" s="388"/>
      <c r="IH3" s="389"/>
      <c r="II3" s="388"/>
      <c r="IJ3" s="390"/>
      <c r="IK3" s="388"/>
      <c r="IL3" s="389"/>
      <c r="IM3" s="388"/>
      <c r="IN3" s="390"/>
      <c r="IO3" s="388"/>
      <c r="IP3" s="389"/>
      <c r="IQ3" s="388"/>
      <c r="IR3" s="390"/>
      <c r="IS3" s="388"/>
      <c r="IT3" s="389"/>
      <c r="IU3" s="388"/>
      <c r="IV3" s="390"/>
    </row>
    <row r="4" spans="1:256" ht="15.75" customHeight="1">
      <c r="A4" s="388"/>
      <c r="B4" s="389"/>
      <c r="C4" s="388"/>
      <c r="D4" s="390"/>
      <c r="E4" s="388"/>
      <c r="F4" s="389"/>
      <c r="G4" s="388"/>
      <c r="H4" s="390"/>
      <c r="I4" s="388"/>
      <c r="J4" s="389"/>
      <c r="K4" s="388"/>
      <c r="L4" s="390"/>
      <c r="M4" s="388"/>
      <c r="N4" s="389"/>
      <c r="O4" s="388"/>
      <c r="P4" s="390"/>
      <c r="Q4" s="388"/>
      <c r="R4" s="389"/>
      <c r="S4" s="388"/>
      <c r="T4" s="390"/>
      <c r="U4" s="388"/>
      <c r="V4" s="389"/>
      <c r="W4" s="388"/>
      <c r="X4" s="390"/>
      <c r="Y4" s="388"/>
      <c r="Z4" s="389"/>
      <c r="AA4" s="388"/>
      <c r="AB4" s="390"/>
      <c r="AC4" s="388"/>
      <c r="AD4" s="389"/>
      <c r="AE4" s="388"/>
      <c r="AF4" s="390"/>
      <c r="AG4" s="388"/>
      <c r="AH4" s="389"/>
      <c r="AI4" s="388"/>
      <c r="AJ4" s="390"/>
      <c r="AK4" s="388"/>
      <c r="AL4" s="389"/>
      <c r="AM4" s="388"/>
      <c r="AN4" s="390"/>
      <c r="AO4" s="388"/>
      <c r="AP4" s="389"/>
      <c r="AQ4" s="388"/>
      <c r="AR4" s="390"/>
      <c r="AS4" s="388"/>
      <c r="AT4" s="389"/>
      <c r="AU4" s="388"/>
      <c r="AV4" s="390"/>
      <c r="AW4" s="388"/>
      <c r="AX4" s="389"/>
      <c r="AY4" s="388"/>
      <c r="AZ4" s="390"/>
      <c r="BA4" s="388"/>
      <c r="BB4" s="389"/>
      <c r="BC4" s="388"/>
      <c r="BD4" s="390"/>
      <c r="BE4" s="388"/>
      <c r="BF4" s="389"/>
      <c r="BG4" s="388"/>
      <c r="BH4" s="390"/>
      <c r="BI4" s="388"/>
      <c r="BJ4" s="389"/>
      <c r="BK4" s="388"/>
      <c r="BL4" s="390"/>
      <c r="BM4" s="388"/>
      <c r="BN4" s="389"/>
      <c r="BO4" s="388"/>
      <c r="BP4" s="390"/>
      <c r="BQ4" s="388"/>
      <c r="BR4" s="389"/>
      <c r="BS4" s="388"/>
      <c r="BT4" s="390"/>
      <c r="BU4" s="388"/>
      <c r="BV4" s="389"/>
      <c r="BW4" s="388"/>
      <c r="BX4" s="390"/>
      <c r="BY4" s="388"/>
      <c r="BZ4" s="389"/>
      <c r="CA4" s="388"/>
      <c r="CB4" s="390"/>
      <c r="CC4" s="388"/>
      <c r="CD4" s="389"/>
      <c r="CE4" s="388"/>
      <c r="CF4" s="390"/>
      <c r="CG4" s="388"/>
      <c r="CH4" s="389"/>
      <c r="CI4" s="388"/>
      <c r="CJ4" s="390"/>
      <c r="CK4" s="388"/>
      <c r="CL4" s="389"/>
      <c r="CM4" s="388"/>
      <c r="CN4" s="390"/>
      <c r="CO4" s="388"/>
      <c r="CP4" s="389"/>
      <c r="CQ4" s="388"/>
      <c r="CR4" s="390"/>
      <c r="CS4" s="388"/>
      <c r="CT4" s="389"/>
      <c r="CU4" s="388"/>
      <c r="CV4" s="390"/>
      <c r="CW4" s="388"/>
      <c r="CX4" s="389"/>
      <c r="CY4" s="388"/>
      <c r="CZ4" s="390"/>
      <c r="DA4" s="388"/>
      <c r="DB4" s="389"/>
      <c r="DC4" s="388"/>
      <c r="DD4" s="390"/>
      <c r="DE4" s="388"/>
      <c r="DF4" s="389"/>
      <c r="DG4" s="388"/>
      <c r="DH4" s="390"/>
      <c r="DI4" s="388"/>
      <c r="DJ4" s="389"/>
      <c r="DK4" s="388"/>
      <c r="DL4" s="390"/>
      <c r="DM4" s="388"/>
      <c r="DN4" s="389"/>
      <c r="DO4" s="388"/>
      <c r="DP4" s="390"/>
      <c r="DQ4" s="388"/>
      <c r="DR4" s="389"/>
      <c r="DS4" s="388"/>
      <c r="DT4" s="390"/>
      <c r="DU4" s="388"/>
      <c r="DV4" s="389"/>
      <c r="DW4" s="388"/>
      <c r="DX4" s="390"/>
      <c r="DY4" s="388"/>
      <c r="DZ4" s="389"/>
      <c r="EA4" s="388"/>
      <c r="EB4" s="390"/>
      <c r="EC4" s="388"/>
      <c r="ED4" s="389"/>
      <c r="EE4" s="388"/>
      <c r="EF4" s="390"/>
      <c r="EG4" s="388"/>
      <c r="EH4" s="389"/>
      <c r="EI4" s="388"/>
      <c r="EJ4" s="390"/>
      <c r="EK4" s="388"/>
      <c r="EL4" s="389"/>
      <c r="EM4" s="388"/>
      <c r="EN4" s="390"/>
      <c r="EO4" s="388"/>
      <c r="EP4" s="389"/>
      <c r="EQ4" s="388"/>
      <c r="ER4" s="390"/>
      <c r="ES4" s="388"/>
      <c r="ET4" s="389"/>
      <c r="EU4" s="388"/>
      <c r="EV4" s="390"/>
      <c r="EW4" s="388"/>
      <c r="EX4" s="389"/>
      <c r="EY4" s="388"/>
      <c r="EZ4" s="390"/>
      <c r="FA4" s="388"/>
      <c r="FB4" s="389"/>
      <c r="FC4" s="388"/>
      <c r="FD4" s="390"/>
      <c r="FE4" s="388"/>
      <c r="FF4" s="389"/>
      <c r="FG4" s="388"/>
      <c r="FH4" s="390"/>
      <c r="FI4" s="388"/>
      <c r="FJ4" s="389"/>
      <c r="FK4" s="388"/>
      <c r="FL4" s="390"/>
      <c r="FM4" s="388"/>
      <c r="FN4" s="389"/>
      <c r="FO4" s="388"/>
      <c r="FP4" s="390"/>
      <c r="FQ4" s="388"/>
      <c r="FR4" s="389"/>
      <c r="FS4" s="388"/>
      <c r="FT4" s="390"/>
      <c r="FU4" s="388"/>
      <c r="FV4" s="389"/>
      <c r="FW4" s="388"/>
      <c r="FX4" s="390"/>
      <c r="FY4" s="388"/>
      <c r="FZ4" s="389"/>
      <c r="GA4" s="388"/>
      <c r="GB4" s="390"/>
      <c r="GC4" s="388"/>
      <c r="GD4" s="389"/>
      <c r="GE4" s="388"/>
      <c r="GF4" s="390"/>
      <c r="GG4" s="388"/>
      <c r="GH4" s="389"/>
      <c r="GI4" s="388"/>
      <c r="GJ4" s="390"/>
      <c r="GK4" s="388"/>
      <c r="GL4" s="389"/>
      <c r="GM4" s="388"/>
      <c r="GN4" s="390"/>
      <c r="GO4" s="388"/>
      <c r="GP4" s="389"/>
      <c r="GQ4" s="388"/>
      <c r="GR4" s="390"/>
      <c r="GS4" s="388"/>
      <c r="GT4" s="389"/>
      <c r="GU4" s="388"/>
      <c r="GV4" s="390"/>
      <c r="GW4" s="388"/>
      <c r="GX4" s="389"/>
      <c r="GY4" s="388"/>
      <c r="GZ4" s="390"/>
      <c r="HA4" s="388"/>
      <c r="HB4" s="389"/>
      <c r="HC4" s="388"/>
      <c r="HD4" s="390"/>
      <c r="HE4" s="388"/>
      <c r="HF4" s="389"/>
      <c r="HG4" s="388"/>
      <c r="HH4" s="390"/>
      <c r="HI4" s="388"/>
      <c r="HJ4" s="389"/>
      <c r="HK4" s="388"/>
      <c r="HL4" s="390"/>
      <c r="HM4" s="388"/>
      <c r="HN4" s="389"/>
      <c r="HO4" s="388"/>
      <c r="HP4" s="390"/>
      <c r="HQ4" s="388"/>
      <c r="HR4" s="389"/>
      <c r="HS4" s="388"/>
      <c r="HT4" s="390"/>
      <c r="HU4" s="388"/>
      <c r="HV4" s="389"/>
      <c r="HW4" s="388"/>
      <c r="HX4" s="390"/>
      <c r="HY4" s="388"/>
      <c r="HZ4" s="389"/>
      <c r="IA4" s="388"/>
      <c r="IB4" s="390"/>
      <c r="IC4" s="388"/>
      <c r="ID4" s="389"/>
      <c r="IE4" s="388"/>
      <c r="IF4" s="390"/>
      <c r="IG4" s="388"/>
      <c r="IH4" s="389"/>
      <c r="II4" s="388"/>
      <c r="IJ4" s="390"/>
      <c r="IK4" s="388"/>
      <c r="IL4" s="389"/>
      <c r="IM4" s="388"/>
      <c r="IN4" s="390"/>
      <c r="IO4" s="388"/>
      <c r="IP4" s="389"/>
      <c r="IQ4" s="388"/>
      <c r="IR4" s="390"/>
      <c r="IS4" s="388"/>
      <c r="IT4" s="389"/>
      <c r="IU4" s="388"/>
      <c r="IV4" s="390"/>
    </row>
    <row r="5" spans="1:10" s="34" customFormat="1" ht="12.75">
      <c r="A5" s="620" t="str">
        <f>+'IS'!A4</f>
        <v>QUARTERLY REPORT ON CONSOLIDATED RESULTS FOR THE THIRD  FINANCIAL QUARTER  </v>
      </c>
      <c r="B5" s="620"/>
      <c r="C5" s="620"/>
      <c r="D5" s="620"/>
      <c r="E5" s="620"/>
      <c r="F5" s="620"/>
      <c r="G5" s="620"/>
      <c r="H5" s="620"/>
      <c r="I5" s="620"/>
      <c r="J5" s="620"/>
    </row>
    <row r="6" spans="1:10" s="34" customFormat="1" ht="15" customHeight="1">
      <c r="A6" s="620" t="str">
        <f>+'IS'!A5</f>
        <v> ENDED 30 SEPTEMBER 2009</v>
      </c>
      <c r="B6" s="620"/>
      <c r="C6" s="620"/>
      <c r="D6" s="620"/>
      <c r="E6" s="620"/>
      <c r="F6" s="620"/>
      <c r="G6" s="620"/>
      <c r="H6" s="620"/>
      <c r="I6" s="620"/>
      <c r="J6" s="620"/>
    </row>
    <row r="7" spans="1:10" s="49" customFormat="1" ht="11.25" customHeight="1">
      <c r="A7" s="141"/>
      <c r="B7" s="141"/>
      <c r="C7" s="141"/>
      <c r="D7" s="141"/>
      <c r="E7" s="141"/>
      <c r="F7" s="141"/>
      <c r="G7" s="141"/>
      <c r="H7" s="141"/>
      <c r="I7" s="141"/>
      <c r="J7" s="141"/>
    </row>
    <row r="8" spans="1:10" s="49" customFormat="1" ht="11.25" customHeight="1">
      <c r="A8" s="141"/>
      <c r="B8" s="141"/>
      <c r="C8" s="141"/>
      <c r="D8" s="141"/>
      <c r="E8" s="141"/>
      <c r="F8" s="141"/>
      <c r="G8" s="141"/>
      <c r="H8" s="141"/>
      <c r="I8" s="141"/>
      <c r="J8" s="141"/>
    </row>
    <row r="9" spans="1:6" s="392" customFormat="1" ht="12">
      <c r="A9" s="628" t="s">
        <v>31</v>
      </c>
      <c r="B9" s="628"/>
      <c r="C9" s="628"/>
      <c r="D9" s="628"/>
      <c r="E9" s="628"/>
      <c r="F9" s="628"/>
    </row>
    <row r="10" spans="1:10" s="34" customFormat="1" ht="12">
      <c r="A10" s="628"/>
      <c r="B10" s="628"/>
      <c r="C10" s="628"/>
      <c r="D10" s="628"/>
      <c r="E10" s="628"/>
      <c r="F10" s="628"/>
      <c r="G10" s="628"/>
      <c r="H10" s="628"/>
      <c r="I10" s="628"/>
      <c r="J10" s="628"/>
    </row>
    <row r="11" spans="4:6" s="34" customFormat="1" ht="12">
      <c r="D11" s="482" t="s">
        <v>285</v>
      </c>
      <c r="E11" s="483"/>
      <c r="F11" s="484" t="s">
        <v>286</v>
      </c>
    </row>
    <row r="12" spans="4:6" s="34" customFormat="1" ht="12">
      <c r="D12" s="482"/>
      <c r="E12" s="483"/>
      <c r="F12" s="484"/>
    </row>
    <row r="13" spans="4:6" s="34" customFormat="1" ht="13.5" thickBot="1">
      <c r="D13" s="142" t="s">
        <v>331</v>
      </c>
      <c r="E13" s="37"/>
      <c r="F13" s="289" t="s">
        <v>214</v>
      </c>
    </row>
    <row r="14" spans="2:6" s="34" customFormat="1" ht="12">
      <c r="B14" s="38"/>
      <c r="D14" s="487" t="s">
        <v>13</v>
      </c>
      <c r="E14" s="411"/>
      <c r="F14" s="487" t="s">
        <v>13</v>
      </c>
    </row>
    <row r="15" spans="4:6" s="34" customFormat="1" ht="12">
      <c r="D15" s="49"/>
      <c r="F15" s="35"/>
    </row>
    <row r="16" spans="1:6" s="34" customFormat="1" ht="12">
      <c r="A16" s="31" t="s">
        <v>47</v>
      </c>
      <c r="D16" s="49"/>
      <c r="F16" s="35"/>
    </row>
    <row r="17" spans="1:8" s="34" customFormat="1" ht="12">
      <c r="A17" s="31" t="s">
        <v>46</v>
      </c>
      <c r="D17" s="57"/>
      <c r="E17" s="40"/>
      <c r="F17" s="41"/>
      <c r="H17" s="40"/>
    </row>
    <row r="18" spans="1:8" s="34" customFormat="1" ht="12">
      <c r="A18" s="42" t="s">
        <v>108</v>
      </c>
      <c r="D18" s="45">
        <v>7501384</v>
      </c>
      <c r="E18" s="40"/>
      <c r="F18" s="45">
        <v>8857390</v>
      </c>
      <c r="G18" s="35"/>
      <c r="H18" s="40"/>
    </row>
    <row r="19" spans="1:8" s="34" customFormat="1" ht="12">
      <c r="A19" s="42" t="s">
        <v>230</v>
      </c>
      <c r="D19" s="45">
        <v>36660</v>
      </c>
      <c r="E19" s="40"/>
      <c r="F19" s="45">
        <v>36660</v>
      </c>
      <c r="G19" s="35"/>
      <c r="H19" s="40"/>
    </row>
    <row r="20" spans="1:8" s="34" customFormat="1" ht="12.75" customHeight="1">
      <c r="A20" s="44" t="s">
        <v>63</v>
      </c>
      <c r="D20" s="45">
        <v>6654291</v>
      </c>
      <c r="E20" s="40"/>
      <c r="F20" s="45">
        <v>6654291</v>
      </c>
      <c r="G20" s="35"/>
      <c r="H20" s="40"/>
    </row>
    <row r="21" spans="1:8" s="34" customFormat="1" ht="11.25" customHeight="1">
      <c r="A21" s="44" t="s">
        <v>64</v>
      </c>
      <c r="D21" s="45">
        <v>14181</v>
      </c>
      <c r="E21" s="40"/>
      <c r="F21" s="45">
        <v>26436</v>
      </c>
      <c r="G21" s="35"/>
      <c r="H21" s="40"/>
    </row>
    <row r="22" spans="1:11" s="34" customFormat="1" ht="13.5" customHeight="1">
      <c r="A22" s="44" t="s">
        <v>141</v>
      </c>
      <c r="D22" s="45">
        <v>17318667</v>
      </c>
      <c r="E22" s="40"/>
      <c r="F22" s="45">
        <v>17395712</v>
      </c>
      <c r="G22" s="35"/>
      <c r="H22" s="40"/>
      <c r="K22" s="35"/>
    </row>
    <row r="23" spans="4:8" s="34" customFormat="1" ht="12">
      <c r="D23" s="290">
        <f>SUM(D18:D22)</f>
        <v>31525183</v>
      </c>
      <c r="E23" s="40"/>
      <c r="F23" s="290">
        <f>SUM(F18:F22)</f>
        <v>32970489</v>
      </c>
      <c r="H23" s="40"/>
    </row>
    <row r="24" spans="4:8" s="34" customFormat="1" ht="2.25" customHeight="1">
      <c r="D24" s="54"/>
      <c r="E24" s="46"/>
      <c r="F24" s="54"/>
      <c r="H24" s="40"/>
    </row>
    <row r="25" spans="4:6" s="34" customFormat="1" ht="12">
      <c r="D25" s="45"/>
      <c r="E25" s="40"/>
      <c r="F25" s="45"/>
    </row>
    <row r="26" spans="1:6" s="34" customFormat="1" ht="12">
      <c r="A26" s="31" t="s">
        <v>14</v>
      </c>
      <c r="D26" s="45"/>
      <c r="E26" s="40"/>
      <c r="F26" s="45"/>
    </row>
    <row r="27" spans="1:7" s="34" customFormat="1" ht="12">
      <c r="A27" s="44" t="s">
        <v>139</v>
      </c>
      <c r="D27" s="45">
        <v>105356</v>
      </c>
      <c r="E27" s="40"/>
      <c r="F27" s="45">
        <v>55133</v>
      </c>
      <c r="G27" s="35"/>
    </row>
    <row r="28" spans="1:9" s="34" customFormat="1" ht="12">
      <c r="A28" s="44" t="s">
        <v>52</v>
      </c>
      <c r="D28" s="45">
        <v>3464834</v>
      </c>
      <c r="E28" s="40"/>
      <c r="F28" s="45">
        <v>657418</v>
      </c>
      <c r="G28" s="35">
        <f>+F28+F29</f>
        <v>876593</v>
      </c>
      <c r="H28" s="90"/>
      <c r="I28" s="40"/>
    </row>
    <row r="29" spans="1:11" s="34" customFormat="1" ht="12">
      <c r="A29" s="44" t="s">
        <v>146</v>
      </c>
      <c r="D29" s="45">
        <v>157525</v>
      </c>
      <c r="E29" s="40"/>
      <c r="F29" s="45">
        <f>17396+52139+149640</f>
        <v>219175</v>
      </c>
      <c r="G29" s="35"/>
      <c r="H29" s="90"/>
      <c r="I29" s="40"/>
      <c r="K29" s="35"/>
    </row>
    <row r="30" spans="1:9" s="34" customFormat="1" ht="12">
      <c r="A30" s="44" t="s">
        <v>147</v>
      </c>
      <c r="D30" s="45">
        <v>2945</v>
      </c>
      <c r="E30" s="40"/>
      <c r="F30" s="45">
        <v>0</v>
      </c>
      <c r="G30" s="35"/>
      <c r="I30" s="40"/>
    </row>
    <row r="31" spans="1:9" s="34" customFormat="1" ht="13.5" customHeight="1">
      <c r="A31" s="44" t="s">
        <v>231</v>
      </c>
      <c r="D31" s="45">
        <v>164387</v>
      </c>
      <c r="E31" s="40"/>
      <c r="F31" s="45">
        <v>152128</v>
      </c>
      <c r="G31" s="35"/>
      <c r="I31" s="40"/>
    </row>
    <row r="32" spans="1:9" s="34" customFormat="1" ht="15.75" customHeight="1">
      <c r="A32" s="44" t="s">
        <v>148</v>
      </c>
      <c r="D32" s="45">
        <v>299300</v>
      </c>
      <c r="E32" s="40"/>
      <c r="F32" s="45">
        <v>115178</v>
      </c>
      <c r="G32" s="35"/>
      <c r="I32" s="40"/>
    </row>
    <row r="33" spans="1:10" s="51" customFormat="1" ht="13.5" customHeight="1">
      <c r="A33" s="48" t="s">
        <v>53</v>
      </c>
      <c r="B33" s="34"/>
      <c r="C33" s="34"/>
      <c r="D33" s="45">
        <v>404389</v>
      </c>
      <c r="E33" s="40"/>
      <c r="F33" s="45">
        <v>477525</v>
      </c>
      <c r="G33" s="35"/>
      <c r="H33" s="34"/>
      <c r="I33" s="34"/>
      <c r="J33" s="34"/>
    </row>
    <row r="34" spans="1:7" s="34" customFormat="1" ht="15" customHeight="1">
      <c r="A34" s="31"/>
      <c r="D34" s="290">
        <f>SUM(D27:D33)</f>
        <v>4598736</v>
      </c>
      <c r="E34" s="40"/>
      <c r="F34" s="290">
        <f>SUM(F27:F33)</f>
        <v>1676557</v>
      </c>
      <c r="G34" s="35"/>
    </row>
    <row r="35" spans="1:10" s="34" customFormat="1" ht="1.5" customHeight="1">
      <c r="A35" s="50"/>
      <c r="B35" s="51"/>
      <c r="C35" s="51"/>
      <c r="D35" s="54"/>
      <c r="E35" s="46"/>
      <c r="F35" s="54"/>
      <c r="G35" s="35"/>
      <c r="H35" s="51"/>
      <c r="I35" s="51"/>
      <c r="J35" s="51"/>
    </row>
    <row r="36" spans="1:7" s="34" customFormat="1" ht="20.25" customHeight="1">
      <c r="A36" s="128" t="s">
        <v>48</v>
      </c>
      <c r="B36" s="129"/>
      <c r="C36" s="129"/>
      <c r="D36" s="515">
        <f>+D23+D34</f>
        <v>36123919</v>
      </c>
      <c r="E36" s="516"/>
      <c r="F36" s="515">
        <f>+F23+F34</f>
        <v>34647046</v>
      </c>
      <c r="G36" s="35"/>
    </row>
    <row r="37" spans="1:7" s="34" customFormat="1" ht="3.75" customHeight="1" thickBot="1">
      <c r="A37" s="128"/>
      <c r="B37" s="129"/>
      <c r="C37" s="129"/>
      <c r="D37" s="387"/>
      <c r="E37" s="130"/>
      <c r="F37" s="387"/>
      <c r="G37" s="35"/>
    </row>
    <row r="38" spans="1:7" s="34" customFormat="1" ht="12">
      <c r="A38" s="129"/>
      <c r="B38" s="129"/>
      <c r="C38" s="129"/>
      <c r="D38" s="131"/>
      <c r="E38" s="130"/>
      <c r="F38" s="131"/>
      <c r="G38" s="35"/>
    </row>
    <row r="39" spans="1:7" s="34" customFormat="1" ht="12">
      <c r="A39" s="31" t="s">
        <v>49</v>
      </c>
      <c r="D39" s="45"/>
      <c r="E39" s="40"/>
      <c r="F39" s="45"/>
      <c r="G39" s="35"/>
    </row>
    <row r="40" spans="1:7" s="34" customFormat="1" ht="12">
      <c r="A40" s="31" t="s">
        <v>232</v>
      </c>
      <c r="D40" s="45"/>
      <c r="E40" s="40"/>
      <c r="F40" s="45"/>
      <c r="G40" s="35"/>
    </row>
    <row r="41" spans="1:7" s="34" customFormat="1" ht="12">
      <c r="A41" s="31" t="s">
        <v>71</v>
      </c>
      <c r="D41" s="45" t="s">
        <v>41</v>
      </c>
      <c r="E41" s="40"/>
      <c r="F41" s="45" t="s">
        <v>41</v>
      </c>
      <c r="G41" s="35"/>
    </row>
    <row r="42" spans="1:7" s="34" customFormat="1" ht="12">
      <c r="A42" s="44" t="s">
        <v>65</v>
      </c>
      <c r="D42" s="45">
        <v>13333333</v>
      </c>
      <c r="E42" s="40"/>
      <c r="F42" s="45">
        <v>13333333</v>
      </c>
      <c r="G42" s="35"/>
    </row>
    <row r="43" spans="1:7" s="34" customFormat="1" ht="12">
      <c r="A43" s="44" t="s">
        <v>138</v>
      </c>
      <c r="D43" s="45">
        <v>5061195</v>
      </c>
      <c r="E43" s="40"/>
      <c r="F43" s="45">
        <v>5061195</v>
      </c>
      <c r="G43" s="35"/>
    </row>
    <row r="44" spans="1:7" s="34" customFormat="1" ht="12">
      <c r="A44" s="44" t="s">
        <v>154</v>
      </c>
      <c r="D44" s="45">
        <v>-21516</v>
      </c>
      <c r="E44" s="40"/>
      <c r="F44" s="45">
        <v>-29327</v>
      </c>
      <c r="G44" s="35"/>
    </row>
    <row r="45" spans="1:7" s="34" customFormat="1" ht="12">
      <c r="A45" s="44" t="s">
        <v>215</v>
      </c>
      <c r="D45" s="45">
        <v>1900555</v>
      </c>
      <c r="E45" s="40"/>
      <c r="F45" s="45">
        <v>1900555</v>
      </c>
      <c r="G45" s="35"/>
    </row>
    <row r="46" spans="1:7" s="34" customFormat="1" ht="15" customHeight="1">
      <c r="A46" s="44" t="s">
        <v>276</v>
      </c>
      <c r="D46" s="54">
        <v>8209296</v>
      </c>
      <c r="E46" s="40"/>
      <c r="F46" s="54">
        <v>8086621</v>
      </c>
      <c r="G46" s="35"/>
    </row>
    <row r="47" spans="1:7" s="34" customFormat="1" ht="15" customHeight="1">
      <c r="A47" s="44"/>
      <c r="D47" s="56">
        <f>SUM(D42:D46)</f>
        <v>28482863</v>
      </c>
      <c r="E47" s="46"/>
      <c r="F47" s="56">
        <f>SUM(F42:F46)</f>
        <v>28352377</v>
      </c>
      <c r="G47" s="35"/>
    </row>
    <row r="48" spans="1:7" s="34" customFormat="1" ht="14.25" customHeight="1">
      <c r="A48" s="44" t="s">
        <v>166</v>
      </c>
      <c r="D48" s="56">
        <v>74761</v>
      </c>
      <c r="E48" s="46"/>
      <c r="F48" s="56">
        <v>881322</v>
      </c>
      <c r="G48" s="35"/>
    </row>
    <row r="49" spans="1:7" s="34" customFormat="1" ht="3" customHeight="1">
      <c r="A49" s="53" t="s">
        <v>66</v>
      </c>
      <c r="D49" s="54"/>
      <c r="E49" s="46"/>
      <c r="F49" s="54"/>
      <c r="G49" s="35"/>
    </row>
    <row r="50" spans="1:7" s="34" customFormat="1" ht="12">
      <c r="A50" s="31" t="s">
        <v>50</v>
      </c>
      <c r="D50" s="56">
        <f>+D47+D48</f>
        <v>28557624</v>
      </c>
      <c r="E50" s="46"/>
      <c r="F50" s="56">
        <f>+F47+F48</f>
        <v>29233699</v>
      </c>
      <c r="G50" s="35"/>
    </row>
    <row r="51" spans="1:7" s="34" customFormat="1" ht="2.25" customHeight="1">
      <c r="A51" s="31"/>
      <c r="D51" s="54"/>
      <c r="E51" s="46"/>
      <c r="F51" s="54"/>
      <c r="G51" s="35"/>
    </row>
    <row r="52" spans="1:7" s="34" customFormat="1" ht="12">
      <c r="A52" s="35"/>
      <c r="D52" s="56"/>
      <c r="E52" s="40"/>
      <c r="F52" s="56"/>
      <c r="G52" s="35"/>
    </row>
    <row r="53" spans="1:7" s="34" customFormat="1" ht="12">
      <c r="A53" s="31" t="s">
        <v>152</v>
      </c>
      <c r="D53" s="45"/>
      <c r="E53" s="40"/>
      <c r="F53" s="45"/>
      <c r="G53" s="35"/>
    </row>
    <row r="54" spans="1:8" s="34" customFormat="1" ht="16.5" customHeight="1">
      <c r="A54" s="34" t="s">
        <v>67</v>
      </c>
      <c r="D54" s="45">
        <v>163297</v>
      </c>
      <c r="E54" s="40"/>
      <c r="F54" s="45">
        <v>157940</v>
      </c>
      <c r="G54" s="35"/>
      <c r="H54" s="35"/>
    </row>
    <row r="55" spans="1:7" s="34" customFormat="1" ht="12">
      <c r="A55" s="34" t="s">
        <v>140</v>
      </c>
      <c r="D55" s="45">
        <v>62111</v>
      </c>
      <c r="E55" s="40"/>
      <c r="F55" s="45">
        <v>62111</v>
      </c>
      <c r="G55" s="35"/>
    </row>
    <row r="56" spans="4:7" s="34" customFormat="1" ht="12">
      <c r="D56" s="290">
        <f>SUM(D54:D55)</f>
        <v>225408</v>
      </c>
      <c r="E56" s="46"/>
      <c r="F56" s="290">
        <f>SUM(F54:F55)</f>
        <v>220051</v>
      </c>
      <c r="G56" s="35"/>
    </row>
    <row r="57" spans="4:7" s="34" customFormat="1" ht="3" customHeight="1">
      <c r="D57" s="54"/>
      <c r="E57" s="40"/>
      <c r="F57" s="54"/>
      <c r="G57" s="35"/>
    </row>
    <row r="58" spans="1:7" s="34" customFormat="1" ht="12">
      <c r="A58" s="31" t="s">
        <v>51</v>
      </c>
      <c r="D58" s="56"/>
      <c r="E58" s="40"/>
      <c r="F58" s="56"/>
      <c r="G58" s="35"/>
    </row>
    <row r="59" spans="1:7" s="34" customFormat="1" ht="12">
      <c r="A59" s="34" t="s">
        <v>109</v>
      </c>
      <c r="D59" s="56">
        <v>673356</v>
      </c>
      <c r="E59" s="40"/>
      <c r="F59" s="56">
        <v>705947</v>
      </c>
      <c r="G59" s="35"/>
    </row>
    <row r="60" spans="1:11" s="34" customFormat="1" ht="12">
      <c r="A60" s="34" t="s">
        <v>68</v>
      </c>
      <c r="D60" s="45">
        <f>2723504+695088+90158+85476</f>
        <v>3594226</v>
      </c>
      <c r="E60" s="40"/>
      <c r="F60" s="45">
        <f>1812197+761772+37274</f>
        <v>2611243</v>
      </c>
      <c r="G60" s="35">
        <f>+F60+F59</f>
        <v>3317190</v>
      </c>
      <c r="K60" s="35"/>
    </row>
    <row r="61" spans="1:11" s="34" customFormat="1" ht="12">
      <c r="A61" s="44" t="s">
        <v>314</v>
      </c>
      <c r="D61" s="45">
        <v>61998</v>
      </c>
      <c r="E61" s="40"/>
      <c r="F61" s="45">
        <v>0</v>
      </c>
      <c r="G61" s="35"/>
      <c r="K61" s="35"/>
    </row>
    <row r="62" spans="1:8" s="34" customFormat="1" ht="12">
      <c r="A62" s="34" t="s">
        <v>67</v>
      </c>
      <c r="D62" s="45">
        <v>15548</v>
      </c>
      <c r="E62" s="40"/>
      <c r="F62" s="45">
        <v>82499</v>
      </c>
      <c r="G62" s="35"/>
      <c r="H62" s="35"/>
    </row>
    <row r="63" spans="1:8" s="34" customFormat="1" ht="12">
      <c r="A63" s="34" t="s">
        <v>233</v>
      </c>
      <c r="D63" s="45">
        <v>2995759</v>
      </c>
      <c r="E63" s="40"/>
      <c r="F63" s="45">
        <v>1793607</v>
      </c>
      <c r="G63" s="35"/>
      <c r="H63" s="35"/>
    </row>
    <row r="64" spans="4:6" s="34" customFormat="1" ht="14.25" customHeight="1">
      <c r="D64" s="290">
        <f>SUM(D59:D63)</f>
        <v>7340887</v>
      </c>
      <c r="E64" s="46"/>
      <c r="F64" s="290">
        <f>SUM(F59:F63)</f>
        <v>5193296</v>
      </c>
    </row>
    <row r="65" spans="4:6" s="34" customFormat="1" ht="3" customHeight="1">
      <c r="D65" s="54"/>
      <c r="E65" s="40"/>
      <c r="F65" s="54"/>
    </row>
    <row r="66" spans="1:6" s="34" customFormat="1" ht="17.25" customHeight="1">
      <c r="A66" s="31" t="s">
        <v>54</v>
      </c>
      <c r="D66" s="56">
        <f>+D56+D64</f>
        <v>7566295</v>
      </c>
      <c r="E66" s="40"/>
      <c r="F66" s="56">
        <f>+F56+F64</f>
        <v>5413347</v>
      </c>
    </row>
    <row r="67" spans="4:6" s="34" customFormat="1" ht="2.25" customHeight="1">
      <c r="D67" s="54"/>
      <c r="E67" s="40"/>
      <c r="F67" s="54"/>
    </row>
    <row r="68" spans="1:6" s="34" customFormat="1" ht="18" customHeight="1">
      <c r="A68" s="128" t="s">
        <v>55</v>
      </c>
      <c r="B68" s="129"/>
      <c r="C68" s="129"/>
      <c r="D68" s="515">
        <f>D50+D66</f>
        <v>36123919</v>
      </c>
      <c r="E68" s="516"/>
      <c r="F68" s="515">
        <f>F50+F66</f>
        <v>34647046</v>
      </c>
    </row>
    <row r="69" spans="4:6" s="34" customFormat="1" ht="3" customHeight="1" thickBot="1">
      <c r="D69" s="387"/>
      <c r="E69" s="40"/>
      <c r="F69" s="387"/>
    </row>
    <row r="70" spans="4:6" s="34" customFormat="1" ht="12">
      <c r="D70" s="556">
        <f>+D68-D36</f>
        <v>0</v>
      </c>
      <c r="E70" s="122"/>
      <c r="F70" s="305">
        <f>+F68-F36</f>
        <v>0</v>
      </c>
    </row>
    <row r="71" spans="4:6" s="34" customFormat="1" ht="12">
      <c r="D71" s="291"/>
      <c r="E71" s="40"/>
      <c r="F71" s="291"/>
    </row>
    <row r="72" spans="1:6" s="34" customFormat="1" ht="17.25" customHeight="1">
      <c r="A72" s="34" t="s">
        <v>36</v>
      </c>
      <c r="D72" s="57">
        <v>133333333</v>
      </c>
      <c r="E72" s="40"/>
      <c r="F72" s="57">
        <v>133333333</v>
      </c>
    </row>
    <row r="73" spans="1:6" s="34" customFormat="1" ht="12.75" customHeight="1">
      <c r="A73" s="34" t="s">
        <v>56</v>
      </c>
      <c r="D73" s="49"/>
      <c r="F73" s="49"/>
    </row>
    <row r="74" spans="1:6" s="34" customFormat="1" ht="12">
      <c r="A74" s="34" t="s">
        <v>287</v>
      </c>
      <c r="D74" s="397">
        <f>D47/D72*100</f>
        <v>21.36214730340537</v>
      </c>
      <c r="E74" s="57"/>
      <c r="F74" s="397">
        <f>F47/F72*100</f>
        <v>21.264282803160704</v>
      </c>
    </row>
    <row r="75" spans="4:6" s="34" customFormat="1" ht="3.75" customHeight="1" thickBot="1">
      <c r="D75" s="292"/>
      <c r="E75" s="40"/>
      <c r="F75" s="292"/>
    </row>
    <row r="76" spans="4:6" s="34" customFormat="1" ht="12.75" thickTop="1">
      <c r="D76" s="293"/>
      <c r="E76" s="40"/>
      <c r="F76" s="35"/>
    </row>
    <row r="77" spans="1:10" ht="12.75">
      <c r="A77" s="13" t="s">
        <v>103</v>
      </c>
      <c r="B77" s="14"/>
      <c r="C77" s="14"/>
      <c r="D77" s="294"/>
      <c r="E77" s="15"/>
      <c r="F77" s="33"/>
      <c r="G77" s="34"/>
      <c r="H77" s="34"/>
      <c r="I77" s="34"/>
      <c r="J77" s="34"/>
    </row>
    <row r="78" spans="1:10" ht="29.25" customHeight="1">
      <c r="A78" s="627" t="s">
        <v>227</v>
      </c>
      <c r="B78" s="627"/>
      <c r="C78" s="627"/>
      <c r="D78" s="627"/>
      <c r="E78" s="627"/>
      <c r="F78" s="627"/>
      <c r="G78" s="58"/>
      <c r="H78" s="49"/>
      <c r="I78" s="49"/>
      <c r="J78" s="49"/>
    </row>
    <row r="79" spans="1:10" ht="12.75">
      <c r="A79" s="58"/>
      <c r="B79" s="58"/>
      <c r="C79" s="58"/>
      <c r="D79" s="58"/>
      <c r="E79" s="58"/>
      <c r="F79" s="59"/>
      <c r="G79" s="58"/>
      <c r="H79" s="49"/>
      <c r="I79" s="49"/>
      <c r="J79" s="49"/>
    </row>
    <row r="80" spans="1:10" ht="12.75">
      <c r="A80" s="8"/>
      <c r="B80" s="8"/>
      <c r="C80" s="8"/>
      <c r="D80" s="10"/>
      <c r="E80" s="10"/>
      <c r="F80" s="21"/>
      <c r="G80" s="8"/>
      <c r="H80" s="8"/>
      <c r="I80" s="8"/>
      <c r="J80" s="8"/>
    </row>
    <row r="81" spans="1:10" ht="12.75">
      <c r="A81" s="7"/>
      <c r="B81" s="8"/>
      <c r="C81" s="8"/>
      <c r="D81" s="10"/>
      <c r="E81" s="10"/>
      <c r="F81" s="21"/>
      <c r="G81" s="8"/>
      <c r="H81" s="8"/>
      <c r="I81" s="8"/>
      <c r="J81" s="8"/>
    </row>
    <row r="82" spans="1:7" ht="12.75">
      <c r="A82" s="8"/>
      <c r="B82" s="8"/>
      <c r="C82" s="8"/>
      <c r="E82" s="8"/>
      <c r="F82" s="21"/>
      <c r="G82" s="8"/>
    </row>
    <row r="83" spans="1:7" ht="12.75">
      <c r="A83" s="8"/>
      <c r="B83" s="8"/>
      <c r="C83" s="8"/>
      <c r="D83" s="21"/>
      <c r="E83" s="22"/>
      <c r="F83" s="22"/>
      <c r="G83" s="8"/>
    </row>
    <row r="84" spans="1:7" ht="12.75">
      <c r="A84" s="8"/>
      <c r="B84" s="8"/>
      <c r="C84" s="8"/>
      <c r="E84" s="8"/>
      <c r="F84" s="21"/>
      <c r="G84" s="8"/>
    </row>
    <row r="85" spans="1:7" ht="12.75">
      <c r="A85" s="8"/>
      <c r="B85" s="8"/>
      <c r="C85" s="8"/>
      <c r="E85" s="8"/>
      <c r="F85" s="21"/>
      <c r="G85" s="8"/>
    </row>
    <row r="86" spans="1:7" ht="12.75">
      <c r="A86" s="8"/>
      <c r="B86" s="8"/>
      <c r="C86" s="8"/>
      <c r="E86" s="8"/>
      <c r="F86" s="21"/>
      <c r="G86" s="8"/>
    </row>
    <row r="87" spans="1:7" ht="12.75">
      <c r="A87" s="8"/>
      <c r="B87" s="8"/>
      <c r="C87" s="8"/>
      <c r="E87" s="8"/>
      <c r="F87" s="21"/>
      <c r="G87" s="8"/>
    </row>
    <row r="88" spans="1:7" ht="12.75">
      <c r="A88" s="8"/>
      <c r="B88" s="8"/>
      <c r="C88" s="8"/>
      <c r="E88" s="8"/>
      <c r="F88" s="21"/>
      <c r="G88" s="8"/>
    </row>
    <row r="89" spans="1:7" ht="12.75">
      <c r="A89" s="8"/>
      <c r="B89" s="8"/>
      <c r="C89" s="8"/>
      <c r="E89" s="8"/>
      <c r="F89" s="21"/>
      <c r="G89" s="8"/>
    </row>
    <row r="90" spans="1:7" ht="12.75">
      <c r="A90" s="8"/>
      <c r="B90" s="8"/>
      <c r="C90" s="8"/>
      <c r="E90" s="8"/>
      <c r="F90" s="21"/>
      <c r="G90" s="8"/>
    </row>
  </sheetData>
  <sheetProtection/>
  <mergeCells count="6">
    <mergeCell ref="A2:D2"/>
    <mergeCell ref="A78:F78"/>
    <mergeCell ref="A5:J5"/>
    <mergeCell ref="A6:J6"/>
    <mergeCell ref="A9:F9"/>
    <mergeCell ref="A10:J10"/>
  </mergeCells>
  <hyperlinks>
    <hyperlink ref="B3" r:id="rId1" display="http://www.smrhrgroup.com/"/>
  </hyperlinks>
  <printOptions horizontalCentered="1"/>
  <pageMargins left="0.6692913385826772" right="0.7480314960629921" top="0.2362204724409449" bottom="0.5118110236220472" header="0.11811023622047245" footer="0.1968503937007874"/>
  <pageSetup horizontalDpi="600" verticalDpi="600" orientation="portrait" paperSize="9" scale="75" r:id="rId3"/>
  <headerFooter alignWithMargins="0">
    <oddFooter>&amp;L&amp;"Arial,Italic"&amp;8&amp;D&amp;C&amp;"Arial,Italic"&amp;8Page &amp;P&amp;R&amp;"Arial,Italic"&amp;8&amp;F-&amp;A</oddFooter>
  </headerFooter>
  <rowBreaks count="1" manualBreakCount="1">
    <brk id="80" max="5" man="1"/>
  </rowBreaks>
  <drawing r:id="rId2"/>
</worksheet>
</file>

<file path=xl/worksheets/sheet3.xml><?xml version="1.0" encoding="utf-8"?>
<worksheet xmlns="http://schemas.openxmlformats.org/spreadsheetml/2006/main" xmlns:r="http://schemas.openxmlformats.org/officeDocument/2006/relationships">
  <sheetPr>
    <tabColor indexed="10"/>
  </sheetPr>
  <dimension ref="A1:IV49"/>
  <sheetViews>
    <sheetView zoomScaleSheetLayoutView="100" zoomScalePageLayoutView="0" workbookViewId="0" topLeftCell="A1">
      <selection activeCell="F32" sqref="F32"/>
    </sheetView>
  </sheetViews>
  <sheetFormatPr defaultColWidth="9.140625" defaultRowHeight="12.75"/>
  <cols>
    <col min="1" max="1" width="23.421875" style="5" bestFit="1" customWidth="1"/>
    <col min="2" max="2" width="15.7109375" style="5" customWidth="1"/>
    <col min="3" max="8" width="12.421875" style="5" customWidth="1"/>
    <col min="9" max="9" width="12.421875" style="25" customWidth="1"/>
    <col min="10" max="10" width="12.421875" style="5" customWidth="1"/>
    <col min="11" max="11" width="9.8515625" style="488" customWidth="1"/>
    <col min="12" max="16384" width="9.140625" style="5" customWidth="1"/>
  </cols>
  <sheetData>
    <row r="1" spans="1:11" s="3" customFormat="1" ht="58.5" customHeight="1">
      <c r="A1" s="474" t="s">
        <v>234</v>
      </c>
      <c r="B1" s="475" t="s">
        <v>235</v>
      </c>
      <c r="C1" s="479"/>
      <c r="D1" s="127" t="s">
        <v>69</v>
      </c>
      <c r="F1" s="370"/>
      <c r="G1" s="370"/>
      <c r="K1" s="488"/>
    </row>
    <row r="2" spans="1:11" s="18" customFormat="1" ht="15.75" customHeight="1">
      <c r="A2" s="619"/>
      <c r="B2" s="619"/>
      <c r="C2" s="619"/>
      <c r="D2" s="619"/>
      <c r="E2" s="26"/>
      <c r="F2" s="26"/>
      <c r="I2" s="28"/>
      <c r="K2" s="488"/>
    </row>
    <row r="3" spans="3:256" s="18" customFormat="1" ht="15.75" customHeight="1">
      <c r="C3" s="388"/>
      <c r="D3" s="390"/>
      <c r="E3" s="388"/>
      <c r="F3" s="389"/>
      <c r="G3" s="388"/>
      <c r="H3" s="390"/>
      <c r="I3" s="388"/>
      <c r="J3" s="389"/>
      <c r="K3" s="489"/>
      <c r="L3" s="390"/>
      <c r="M3" s="388"/>
      <c r="N3" s="389"/>
      <c r="O3" s="388"/>
      <c r="P3" s="390"/>
      <c r="Q3" s="388"/>
      <c r="R3" s="389"/>
      <c r="S3" s="388"/>
      <c r="T3" s="390"/>
      <c r="U3" s="388"/>
      <c r="V3" s="389"/>
      <c r="W3" s="388"/>
      <c r="X3" s="390"/>
      <c r="Y3" s="388"/>
      <c r="Z3" s="389"/>
      <c r="AA3" s="388"/>
      <c r="AB3" s="390"/>
      <c r="AC3" s="388"/>
      <c r="AD3" s="389"/>
      <c r="AE3" s="388"/>
      <c r="AF3" s="390"/>
      <c r="AG3" s="388"/>
      <c r="AH3" s="389"/>
      <c r="AI3" s="388"/>
      <c r="AJ3" s="390"/>
      <c r="AK3" s="388"/>
      <c r="AL3" s="389"/>
      <c r="AM3" s="388"/>
      <c r="AN3" s="390"/>
      <c r="AO3" s="388"/>
      <c r="AP3" s="389"/>
      <c r="AQ3" s="388"/>
      <c r="AR3" s="390"/>
      <c r="AS3" s="388"/>
      <c r="AT3" s="389"/>
      <c r="AU3" s="388"/>
      <c r="AV3" s="390"/>
      <c r="AW3" s="388"/>
      <c r="AX3" s="389"/>
      <c r="AY3" s="388"/>
      <c r="AZ3" s="390"/>
      <c r="BA3" s="388"/>
      <c r="BB3" s="389"/>
      <c r="BC3" s="388"/>
      <c r="BD3" s="390"/>
      <c r="BE3" s="388"/>
      <c r="BF3" s="389"/>
      <c r="BG3" s="388"/>
      <c r="BH3" s="390"/>
      <c r="BI3" s="388"/>
      <c r="BJ3" s="389"/>
      <c r="BK3" s="388"/>
      <c r="BL3" s="390"/>
      <c r="BM3" s="388"/>
      <c r="BN3" s="389"/>
      <c r="BO3" s="388"/>
      <c r="BP3" s="390"/>
      <c r="BQ3" s="388"/>
      <c r="BR3" s="389"/>
      <c r="BS3" s="388"/>
      <c r="BT3" s="390"/>
      <c r="BU3" s="388"/>
      <c r="BV3" s="389"/>
      <c r="BW3" s="388"/>
      <c r="BX3" s="390"/>
      <c r="BY3" s="388"/>
      <c r="BZ3" s="389"/>
      <c r="CA3" s="388"/>
      <c r="CB3" s="390"/>
      <c r="CC3" s="388"/>
      <c r="CD3" s="389"/>
      <c r="CE3" s="388"/>
      <c r="CF3" s="390"/>
      <c r="CG3" s="388"/>
      <c r="CH3" s="389"/>
      <c r="CI3" s="388"/>
      <c r="CJ3" s="390"/>
      <c r="CK3" s="388"/>
      <c r="CL3" s="389"/>
      <c r="CM3" s="388"/>
      <c r="CN3" s="390"/>
      <c r="CO3" s="388"/>
      <c r="CP3" s="389"/>
      <c r="CQ3" s="388"/>
      <c r="CR3" s="390"/>
      <c r="CS3" s="388"/>
      <c r="CT3" s="389"/>
      <c r="CU3" s="388"/>
      <c r="CV3" s="390"/>
      <c r="CW3" s="388"/>
      <c r="CX3" s="389"/>
      <c r="CY3" s="388"/>
      <c r="CZ3" s="390"/>
      <c r="DA3" s="388"/>
      <c r="DB3" s="389"/>
      <c r="DC3" s="388"/>
      <c r="DD3" s="390"/>
      <c r="DE3" s="388"/>
      <c r="DF3" s="389"/>
      <c r="DG3" s="388"/>
      <c r="DH3" s="390"/>
      <c r="DI3" s="388"/>
      <c r="DJ3" s="389"/>
      <c r="DK3" s="388"/>
      <c r="DL3" s="390"/>
      <c r="DM3" s="388"/>
      <c r="DN3" s="389"/>
      <c r="DO3" s="388"/>
      <c r="DP3" s="390"/>
      <c r="DQ3" s="388"/>
      <c r="DR3" s="389"/>
      <c r="DS3" s="388"/>
      <c r="DT3" s="390"/>
      <c r="DU3" s="388"/>
      <c r="DV3" s="389"/>
      <c r="DW3" s="388"/>
      <c r="DX3" s="390"/>
      <c r="DY3" s="388"/>
      <c r="DZ3" s="389"/>
      <c r="EA3" s="388"/>
      <c r="EB3" s="390"/>
      <c r="EC3" s="388"/>
      <c r="ED3" s="389"/>
      <c r="EE3" s="388"/>
      <c r="EF3" s="390"/>
      <c r="EG3" s="388"/>
      <c r="EH3" s="389"/>
      <c r="EI3" s="388"/>
      <c r="EJ3" s="390"/>
      <c r="EK3" s="388"/>
      <c r="EL3" s="389"/>
      <c r="EM3" s="388"/>
      <c r="EN3" s="390"/>
      <c r="EO3" s="388"/>
      <c r="EP3" s="389"/>
      <c r="EQ3" s="388"/>
      <c r="ER3" s="390"/>
      <c r="ES3" s="388"/>
      <c r="ET3" s="389"/>
      <c r="EU3" s="388"/>
      <c r="EV3" s="390"/>
      <c r="EW3" s="388"/>
      <c r="EX3" s="389"/>
      <c r="EY3" s="388"/>
      <c r="EZ3" s="390"/>
      <c r="FA3" s="388"/>
      <c r="FB3" s="389"/>
      <c r="FC3" s="388"/>
      <c r="FD3" s="390"/>
      <c r="FE3" s="388"/>
      <c r="FF3" s="389"/>
      <c r="FG3" s="388"/>
      <c r="FH3" s="390"/>
      <c r="FI3" s="388"/>
      <c r="FJ3" s="389"/>
      <c r="FK3" s="388"/>
      <c r="FL3" s="390"/>
      <c r="FM3" s="388"/>
      <c r="FN3" s="389"/>
      <c r="FO3" s="388"/>
      <c r="FP3" s="390"/>
      <c r="FQ3" s="388"/>
      <c r="FR3" s="389"/>
      <c r="FS3" s="388"/>
      <c r="FT3" s="390"/>
      <c r="FU3" s="388"/>
      <c r="FV3" s="389"/>
      <c r="FW3" s="388"/>
      <c r="FX3" s="390"/>
      <c r="FY3" s="388"/>
      <c r="FZ3" s="389"/>
      <c r="GA3" s="388"/>
      <c r="GB3" s="390"/>
      <c r="GC3" s="388"/>
      <c r="GD3" s="389"/>
      <c r="GE3" s="388"/>
      <c r="GF3" s="390"/>
      <c r="GG3" s="388"/>
      <c r="GH3" s="389"/>
      <c r="GI3" s="388"/>
      <c r="GJ3" s="390"/>
      <c r="GK3" s="388"/>
      <c r="GL3" s="389"/>
      <c r="GM3" s="388"/>
      <c r="GN3" s="390"/>
      <c r="GO3" s="388"/>
      <c r="GP3" s="389"/>
      <c r="GQ3" s="388"/>
      <c r="GR3" s="390"/>
      <c r="GS3" s="388"/>
      <c r="GT3" s="389"/>
      <c r="GU3" s="388"/>
      <c r="GV3" s="390"/>
      <c r="GW3" s="388"/>
      <c r="GX3" s="389"/>
      <c r="GY3" s="388"/>
      <c r="GZ3" s="390"/>
      <c r="HA3" s="388"/>
      <c r="HB3" s="389"/>
      <c r="HC3" s="388"/>
      <c r="HD3" s="390"/>
      <c r="HE3" s="388"/>
      <c r="HF3" s="389"/>
      <c r="HG3" s="388"/>
      <c r="HH3" s="390"/>
      <c r="HI3" s="388"/>
      <c r="HJ3" s="389"/>
      <c r="HK3" s="388"/>
      <c r="HL3" s="390"/>
      <c r="HM3" s="388"/>
      <c r="HN3" s="389"/>
      <c r="HO3" s="388"/>
      <c r="HP3" s="390"/>
      <c r="HQ3" s="388"/>
      <c r="HR3" s="389"/>
      <c r="HS3" s="388"/>
      <c r="HT3" s="390"/>
      <c r="HU3" s="388"/>
      <c r="HV3" s="389"/>
      <c r="HW3" s="388"/>
      <c r="HX3" s="390"/>
      <c r="HY3" s="388"/>
      <c r="HZ3" s="389"/>
      <c r="IA3" s="388"/>
      <c r="IB3" s="390"/>
      <c r="IC3" s="388"/>
      <c r="ID3" s="389"/>
      <c r="IE3" s="388"/>
      <c r="IF3" s="390"/>
      <c r="IG3" s="388"/>
      <c r="IH3" s="389"/>
      <c r="II3" s="388"/>
      <c r="IJ3" s="390"/>
      <c r="IK3" s="388"/>
      <c r="IL3" s="389"/>
      <c r="IM3" s="388"/>
      <c r="IN3" s="390"/>
      <c r="IO3" s="388"/>
      <c r="IP3" s="389"/>
      <c r="IQ3" s="388"/>
      <c r="IR3" s="390"/>
      <c r="IS3" s="388"/>
      <c r="IT3" s="389"/>
      <c r="IU3" s="388"/>
      <c r="IV3" s="390"/>
    </row>
    <row r="4" spans="1:256" s="18" customFormat="1" ht="15.75" customHeight="1">
      <c r="A4" s="388"/>
      <c r="B4" s="389"/>
      <c r="C4" s="388"/>
      <c r="D4" s="390"/>
      <c r="E4" s="388"/>
      <c r="F4" s="389"/>
      <c r="G4" s="388"/>
      <c r="H4" s="390"/>
      <c r="I4" s="388"/>
      <c r="J4" s="389"/>
      <c r="K4" s="489"/>
      <c r="L4" s="390"/>
      <c r="M4" s="388"/>
      <c r="N4" s="389"/>
      <c r="O4" s="388"/>
      <c r="P4" s="390"/>
      <c r="Q4" s="388"/>
      <c r="R4" s="389"/>
      <c r="S4" s="388"/>
      <c r="T4" s="390"/>
      <c r="U4" s="388"/>
      <c r="V4" s="389"/>
      <c r="W4" s="388"/>
      <c r="X4" s="390"/>
      <c r="Y4" s="388"/>
      <c r="Z4" s="389"/>
      <c r="AA4" s="388"/>
      <c r="AB4" s="390"/>
      <c r="AC4" s="388"/>
      <c r="AD4" s="389"/>
      <c r="AE4" s="388"/>
      <c r="AF4" s="390"/>
      <c r="AG4" s="388"/>
      <c r="AH4" s="389"/>
      <c r="AI4" s="388"/>
      <c r="AJ4" s="390"/>
      <c r="AK4" s="388"/>
      <c r="AL4" s="389"/>
      <c r="AM4" s="388"/>
      <c r="AN4" s="390"/>
      <c r="AO4" s="388"/>
      <c r="AP4" s="389"/>
      <c r="AQ4" s="388"/>
      <c r="AR4" s="390"/>
      <c r="AS4" s="388"/>
      <c r="AT4" s="389"/>
      <c r="AU4" s="388"/>
      <c r="AV4" s="390"/>
      <c r="AW4" s="388"/>
      <c r="AX4" s="389"/>
      <c r="AY4" s="388"/>
      <c r="AZ4" s="390"/>
      <c r="BA4" s="388"/>
      <c r="BB4" s="389"/>
      <c r="BC4" s="388"/>
      <c r="BD4" s="390"/>
      <c r="BE4" s="388"/>
      <c r="BF4" s="389"/>
      <c r="BG4" s="388"/>
      <c r="BH4" s="390"/>
      <c r="BI4" s="388"/>
      <c r="BJ4" s="389"/>
      <c r="BK4" s="388"/>
      <c r="BL4" s="390"/>
      <c r="BM4" s="388"/>
      <c r="BN4" s="389"/>
      <c r="BO4" s="388"/>
      <c r="BP4" s="390"/>
      <c r="BQ4" s="388"/>
      <c r="BR4" s="389"/>
      <c r="BS4" s="388"/>
      <c r="BT4" s="390"/>
      <c r="BU4" s="388"/>
      <c r="BV4" s="389"/>
      <c r="BW4" s="388"/>
      <c r="BX4" s="390"/>
      <c r="BY4" s="388"/>
      <c r="BZ4" s="389"/>
      <c r="CA4" s="388"/>
      <c r="CB4" s="390"/>
      <c r="CC4" s="388"/>
      <c r="CD4" s="389"/>
      <c r="CE4" s="388"/>
      <c r="CF4" s="390"/>
      <c r="CG4" s="388"/>
      <c r="CH4" s="389"/>
      <c r="CI4" s="388"/>
      <c r="CJ4" s="390"/>
      <c r="CK4" s="388"/>
      <c r="CL4" s="389"/>
      <c r="CM4" s="388"/>
      <c r="CN4" s="390"/>
      <c r="CO4" s="388"/>
      <c r="CP4" s="389"/>
      <c r="CQ4" s="388"/>
      <c r="CR4" s="390"/>
      <c r="CS4" s="388"/>
      <c r="CT4" s="389"/>
      <c r="CU4" s="388"/>
      <c r="CV4" s="390"/>
      <c r="CW4" s="388"/>
      <c r="CX4" s="389"/>
      <c r="CY4" s="388"/>
      <c r="CZ4" s="390"/>
      <c r="DA4" s="388"/>
      <c r="DB4" s="389"/>
      <c r="DC4" s="388"/>
      <c r="DD4" s="390"/>
      <c r="DE4" s="388"/>
      <c r="DF4" s="389"/>
      <c r="DG4" s="388"/>
      <c r="DH4" s="390"/>
      <c r="DI4" s="388"/>
      <c r="DJ4" s="389"/>
      <c r="DK4" s="388"/>
      <c r="DL4" s="390"/>
      <c r="DM4" s="388"/>
      <c r="DN4" s="389"/>
      <c r="DO4" s="388"/>
      <c r="DP4" s="390"/>
      <c r="DQ4" s="388"/>
      <c r="DR4" s="389"/>
      <c r="DS4" s="388"/>
      <c r="DT4" s="390"/>
      <c r="DU4" s="388"/>
      <c r="DV4" s="389"/>
      <c r="DW4" s="388"/>
      <c r="DX4" s="390"/>
      <c r="DY4" s="388"/>
      <c r="DZ4" s="389"/>
      <c r="EA4" s="388"/>
      <c r="EB4" s="390"/>
      <c r="EC4" s="388"/>
      <c r="ED4" s="389"/>
      <c r="EE4" s="388"/>
      <c r="EF4" s="390"/>
      <c r="EG4" s="388"/>
      <c r="EH4" s="389"/>
      <c r="EI4" s="388"/>
      <c r="EJ4" s="390"/>
      <c r="EK4" s="388"/>
      <c r="EL4" s="389"/>
      <c r="EM4" s="388"/>
      <c r="EN4" s="390"/>
      <c r="EO4" s="388"/>
      <c r="EP4" s="389"/>
      <c r="EQ4" s="388"/>
      <c r="ER4" s="390"/>
      <c r="ES4" s="388"/>
      <c r="ET4" s="389"/>
      <c r="EU4" s="388"/>
      <c r="EV4" s="390"/>
      <c r="EW4" s="388"/>
      <c r="EX4" s="389"/>
      <c r="EY4" s="388"/>
      <c r="EZ4" s="390"/>
      <c r="FA4" s="388"/>
      <c r="FB4" s="389"/>
      <c r="FC4" s="388"/>
      <c r="FD4" s="390"/>
      <c r="FE4" s="388"/>
      <c r="FF4" s="389"/>
      <c r="FG4" s="388"/>
      <c r="FH4" s="390"/>
      <c r="FI4" s="388"/>
      <c r="FJ4" s="389"/>
      <c r="FK4" s="388"/>
      <c r="FL4" s="390"/>
      <c r="FM4" s="388"/>
      <c r="FN4" s="389"/>
      <c r="FO4" s="388"/>
      <c r="FP4" s="390"/>
      <c r="FQ4" s="388"/>
      <c r="FR4" s="389"/>
      <c r="FS4" s="388"/>
      <c r="FT4" s="390"/>
      <c r="FU4" s="388"/>
      <c r="FV4" s="389"/>
      <c r="FW4" s="388"/>
      <c r="FX4" s="390"/>
      <c r="FY4" s="388"/>
      <c r="FZ4" s="389"/>
      <c r="GA4" s="388"/>
      <c r="GB4" s="390"/>
      <c r="GC4" s="388"/>
      <c r="GD4" s="389"/>
      <c r="GE4" s="388"/>
      <c r="GF4" s="390"/>
      <c r="GG4" s="388"/>
      <c r="GH4" s="389"/>
      <c r="GI4" s="388"/>
      <c r="GJ4" s="390"/>
      <c r="GK4" s="388"/>
      <c r="GL4" s="389"/>
      <c r="GM4" s="388"/>
      <c r="GN4" s="390"/>
      <c r="GO4" s="388"/>
      <c r="GP4" s="389"/>
      <c r="GQ4" s="388"/>
      <c r="GR4" s="390"/>
      <c r="GS4" s="388"/>
      <c r="GT4" s="389"/>
      <c r="GU4" s="388"/>
      <c r="GV4" s="390"/>
      <c r="GW4" s="388"/>
      <c r="GX4" s="389"/>
      <c r="GY4" s="388"/>
      <c r="GZ4" s="390"/>
      <c r="HA4" s="388"/>
      <c r="HB4" s="389"/>
      <c r="HC4" s="388"/>
      <c r="HD4" s="390"/>
      <c r="HE4" s="388"/>
      <c r="HF4" s="389"/>
      <c r="HG4" s="388"/>
      <c r="HH4" s="390"/>
      <c r="HI4" s="388"/>
      <c r="HJ4" s="389"/>
      <c r="HK4" s="388"/>
      <c r="HL4" s="390"/>
      <c r="HM4" s="388"/>
      <c r="HN4" s="389"/>
      <c r="HO4" s="388"/>
      <c r="HP4" s="390"/>
      <c r="HQ4" s="388"/>
      <c r="HR4" s="389"/>
      <c r="HS4" s="388"/>
      <c r="HT4" s="390"/>
      <c r="HU4" s="388"/>
      <c r="HV4" s="389"/>
      <c r="HW4" s="388"/>
      <c r="HX4" s="390"/>
      <c r="HY4" s="388"/>
      <c r="HZ4" s="389"/>
      <c r="IA4" s="388"/>
      <c r="IB4" s="390"/>
      <c r="IC4" s="388"/>
      <c r="ID4" s="389"/>
      <c r="IE4" s="388"/>
      <c r="IF4" s="390"/>
      <c r="IG4" s="388"/>
      <c r="IH4" s="389"/>
      <c r="II4" s="388"/>
      <c r="IJ4" s="390"/>
      <c r="IK4" s="388"/>
      <c r="IL4" s="389"/>
      <c r="IM4" s="388"/>
      <c r="IN4" s="390"/>
      <c r="IO4" s="388"/>
      <c r="IP4" s="389"/>
      <c r="IQ4" s="388"/>
      <c r="IR4" s="390"/>
      <c r="IS4" s="388"/>
      <c r="IT4" s="389"/>
      <c r="IU4" s="388"/>
      <c r="IV4" s="390"/>
    </row>
    <row r="5" spans="1:11" s="1" customFormat="1" ht="12.75">
      <c r="A5" s="620" t="str">
        <f>+'IS'!A4</f>
        <v>QUARTERLY REPORT ON CONSOLIDATED RESULTS FOR THE THIRD  FINANCIAL QUARTER  </v>
      </c>
      <c r="B5" s="620"/>
      <c r="C5" s="620"/>
      <c r="D5" s="620"/>
      <c r="E5" s="620"/>
      <c r="F5" s="620"/>
      <c r="G5" s="620"/>
      <c r="H5" s="620"/>
      <c r="I5" s="620"/>
      <c r="J5" s="620"/>
      <c r="K5" s="490"/>
    </row>
    <row r="6" spans="1:11" s="1" customFormat="1" ht="12.75">
      <c r="A6" s="620" t="str">
        <f>+'IS'!A5</f>
        <v> ENDED 30 SEPTEMBER 2009</v>
      </c>
      <c r="B6" s="620"/>
      <c r="C6" s="620"/>
      <c r="D6" s="620"/>
      <c r="E6" s="620"/>
      <c r="F6" s="620"/>
      <c r="G6" s="620"/>
      <c r="H6" s="620"/>
      <c r="I6" s="620"/>
      <c r="J6" s="620"/>
      <c r="K6" s="490"/>
    </row>
    <row r="7" spans="1:11" s="9" customFormat="1" ht="12.75">
      <c r="A7" s="141"/>
      <c r="B7" s="141"/>
      <c r="C7" s="141"/>
      <c r="D7" s="141"/>
      <c r="E7" s="141"/>
      <c r="F7" s="141"/>
      <c r="G7" s="141"/>
      <c r="H7" s="141"/>
      <c r="I7" s="141"/>
      <c r="J7" s="141"/>
      <c r="K7" s="491"/>
    </row>
    <row r="8" spans="1:10" ht="12.75">
      <c r="A8" s="628" t="s">
        <v>32</v>
      </c>
      <c r="B8" s="628"/>
      <c r="C8" s="628"/>
      <c r="D8" s="628"/>
      <c r="E8" s="628"/>
      <c r="F8" s="628"/>
      <c r="G8" s="628"/>
      <c r="H8" s="628"/>
      <c r="I8" s="628"/>
      <c r="J8" s="628"/>
    </row>
    <row r="9" spans="1:11" s="96" customFormat="1" ht="12.75">
      <c r="A9" s="630" t="s">
        <v>40</v>
      </c>
      <c r="B9" s="630"/>
      <c r="C9" s="630"/>
      <c r="D9" s="630"/>
      <c r="E9" s="630"/>
      <c r="F9" s="630"/>
      <c r="G9" s="630"/>
      <c r="H9" s="630"/>
      <c r="I9" s="630"/>
      <c r="J9" s="630"/>
      <c r="K9" s="492"/>
    </row>
    <row r="10" spans="1:11" s="96" customFormat="1" ht="12.75">
      <c r="A10" s="393"/>
      <c r="B10" s="393"/>
      <c r="C10" s="393"/>
      <c r="D10" s="393"/>
      <c r="E10" s="393"/>
      <c r="F10" s="393"/>
      <c r="G10" s="393"/>
      <c r="H10" s="393"/>
      <c r="I10" s="393"/>
      <c r="J10" s="393"/>
      <c r="K10" s="492"/>
    </row>
    <row r="11" spans="1:11" s="18" customFormat="1" ht="12.75">
      <c r="A11" s="96"/>
      <c r="B11" s="96"/>
      <c r="C11" s="97"/>
      <c r="D11" s="97" t="s">
        <v>288</v>
      </c>
      <c r="E11" s="96"/>
      <c r="F11" s="96"/>
      <c r="G11" s="96"/>
      <c r="H11" s="96"/>
      <c r="I11" s="67"/>
      <c r="J11" s="36"/>
      <c r="K11" s="488"/>
    </row>
    <row r="12" spans="1:11" s="93" customFormat="1" ht="8.25" customHeight="1">
      <c r="A12" s="5"/>
      <c r="B12" s="5"/>
      <c r="C12" s="98"/>
      <c r="D12" s="92"/>
      <c r="E12" s="92"/>
      <c r="F12" s="92"/>
      <c r="G12" s="92"/>
      <c r="H12" s="18"/>
      <c r="I12" s="100"/>
      <c r="J12" s="37"/>
      <c r="K12" s="493"/>
    </row>
    <row r="13" spans="4:11" s="93" customFormat="1" ht="12.75" customHeight="1">
      <c r="D13" s="631" t="s">
        <v>57</v>
      </c>
      <c r="E13" s="631"/>
      <c r="F13" s="631"/>
      <c r="G13" s="99" t="s">
        <v>24</v>
      </c>
      <c r="I13" s="95"/>
      <c r="J13" s="101"/>
      <c r="K13" s="493"/>
    </row>
    <row r="14" spans="1:11" s="1" customFormat="1" ht="12.75">
      <c r="A14" s="93"/>
      <c r="B14" s="93"/>
      <c r="C14" s="93"/>
      <c r="D14" s="94"/>
      <c r="E14" s="94"/>
      <c r="F14" s="94"/>
      <c r="G14" s="94"/>
      <c r="H14" s="93"/>
      <c r="I14" s="95"/>
      <c r="J14" s="93"/>
      <c r="K14" s="490"/>
    </row>
    <row r="15" spans="1:11" s="1" customFormat="1" ht="12.75">
      <c r="A15" s="31"/>
      <c r="B15" s="31"/>
      <c r="C15" s="31"/>
      <c r="D15" s="65"/>
      <c r="E15" s="36" t="s">
        <v>142</v>
      </c>
      <c r="F15" s="36"/>
      <c r="G15" s="65"/>
      <c r="H15" s="31"/>
      <c r="I15" s="66"/>
      <c r="J15" s="31"/>
      <c r="K15" s="490"/>
    </row>
    <row r="16" spans="1:11" s="1" customFormat="1" ht="12.75">
      <c r="A16" s="31"/>
      <c r="B16" s="31"/>
      <c r="C16" s="31"/>
      <c r="D16" s="65"/>
      <c r="E16" s="36" t="s">
        <v>143</v>
      </c>
      <c r="F16" s="36"/>
      <c r="G16" s="65"/>
      <c r="H16" s="31"/>
      <c r="I16" s="66"/>
      <c r="J16" s="31"/>
      <c r="K16" s="490"/>
    </row>
    <row r="17" spans="1:11" s="1" customFormat="1" ht="12.75">
      <c r="A17" s="31"/>
      <c r="B17" s="31"/>
      <c r="C17" s="36" t="s">
        <v>25</v>
      </c>
      <c r="D17" s="36" t="s">
        <v>25</v>
      </c>
      <c r="E17" s="36" t="s">
        <v>144</v>
      </c>
      <c r="F17" s="36" t="s">
        <v>216</v>
      </c>
      <c r="G17" s="36" t="s">
        <v>26</v>
      </c>
      <c r="H17" s="36"/>
      <c r="I17" s="67" t="s">
        <v>59</v>
      </c>
      <c r="J17" s="36" t="s">
        <v>28</v>
      </c>
      <c r="K17" s="490"/>
    </row>
    <row r="18" spans="1:10" ht="13.5" thickBot="1">
      <c r="A18" s="31"/>
      <c r="B18" s="31"/>
      <c r="C18" s="68" t="s">
        <v>27</v>
      </c>
      <c r="D18" s="68" t="s">
        <v>37</v>
      </c>
      <c r="E18" s="68" t="s">
        <v>149</v>
      </c>
      <c r="F18" s="68" t="s">
        <v>149</v>
      </c>
      <c r="G18" s="68" t="s">
        <v>254</v>
      </c>
      <c r="H18" s="68" t="s">
        <v>58</v>
      </c>
      <c r="I18" s="69" t="s">
        <v>60</v>
      </c>
      <c r="J18" s="68" t="s">
        <v>61</v>
      </c>
    </row>
    <row r="19" spans="1:10" ht="12.75">
      <c r="A19" s="34"/>
      <c r="B19" s="34"/>
      <c r="C19" s="411" t="s">
        <v>13</v>
      </c>
      <c r="D19" s="411" t="s">
        <v>13</v>
      </c>
      <c r="E19" s="411" t="s">
        <v>13</v>
      </c>
      <c r="F19" s="411" t="s">
        <v>13</v>
      </c>
      <c r="G19" s="411" t="s">
        <v>13</v>
      </c>
      <c r="H19" s="411" t="s">
        <v>13</v>
      </c>
      <c r="I19" s="485" t="s">
        <v>13</v>
      </c>
      <c r="J19" s="411" t="s">
        <v>13</v>
      </c>
    </row>
    <row r="20" spans="1:10" ht="12.75">
      <c r="A20" s="31" t="s">
        <v>236</v>
      </c>
      <c r="B20" s="31"/>
      <c r="C20" s="39"/>
      <c r="D20" s="39"/>
      <c r="E20" s="39"/>
      <c r="F20" s="39"/>
      <c r="G20" s="39"/>
      <c r="H20" s="39"/>
      <c r="I20" s="41"/>
      <c r="J20" s="39"/>
    </row>
    <row r="21" spans="1:10" ht="12.75">
      <c r="A21" s="398" t="s">
        <v>337</v>
      </c>
      <c r="B21" s="43"/>
      <c r="C21" s="74"/>
      <c r="D21" s="74"/>
      <c r="E21" s="74"/>
      <c r="F21" s="74"/>
      <c r="G21" s="74"/>
      <c r="H21" s="74"/>
      <c r="I21" s="41"/>
      <c r="J21" s="74"/>
    </row>
    <row r="22" spans="1:10" ht="12.75">
      <c r="A22" s="398"/>
      <c r="B22" s="43"/>
      <c r="C22" s="74"/>
      <c r="D22" s="74"/>
      <c r="E22" s="74"/>
      <c r="F22" s="74"/>
      <c r="G22" s="74"/>
      <c r="H22" s="74"/>
      <c r="I22" s="41"/>
      <c r="J22" s="74"/>
    </row>
    <row r="23" spans="1:10" ht="12.75">
      <c r="A23" s="34" t="s">
        <v>239</v>
      </c>
      <c r="B23" s="32"/>
      <c r="C23" s="43">
        <v>13333333</v>
      </c>
      <c r="D23" s="43">
        <v>5061195</v>
      </c>
      <c r="E23" s="43">
        <v>-29327</v>
      </c>
      <c r="F23" s="43">
        <v>1900555</v>
      </c>
      <c r="G23" s="43">
        <v>8086621</v>
      </c>
      <c r="H23" s="43">
        <f>SUM(C23:G23)</f>
        <v>28352377</v>
      </c>
      <c r="I23" s="611">
        <v>881322</v>
      </c>
      <c r="J23" s="43">
        <f>SUM(H23:I23)</f>
        <v>29233699</v>
      </c>
    </row>
    <row r="24" spans="1:11" ht="12.75">
      <c r="A24" s="34" t="s">
        <v>238</v>
      </c>
      <c r="B24" s="43"/>
      <c r="C24" s="612">
        <v>0</v>
      </c>
      <c r="D24" s="612">
        <v>0</v>
      </c>
      <c r="E24" s="612">
        <v>0</v>
      </c>
      <c r="F24" s="612">
        <v>0</v>
      </c>
      <c r="G24" s="613">
        <f>+'IS'!H43</f>
        <v>122675</v>
      </c>
      <c r="H24" s="612">
        <f>SUM(C24:G24)</f>
        <v>122675</v>
      </c>
      <c r="I24" s="614">
        <f>+'IS'!H44</f>
        <v>200298</v>
      </c>
      <c r="J24" s="612">
        <f>+H24+I24</f>
        <v>322973</v>
      </c>
      <c r="K24" s="540" t="s">
        <v>297</v>
      </c>
    </row>
    <row r="25" spans="1:11" ht="12.75">
      <c r="A25" s="34" t="s">
        <v>198</v>
      </c>
      <c r="B25" s="43"/>
      <c r="C25" s="612">
        <v>0</v>
      </c>
      <c r="D25" s="612">
        <v>0</v>
      </c>
      <c r="E25" s="612">
        <f>+'BS'!D44-STE!E23</f>
        <v>7811</v>
      </c>
      <c r="F25" s="612">
        <v>0</v>
      </c>
      <c r="G25" s="612">
        <v>0</v>
      </c>
      <c r="H25" s="612">
        <f>SUM(C25:G25)</f>
        <v>7811</v>
      </c>
      <c r="I25" s="614">
        <v>0</v>
      </c>
      <c r="J25" s="612">
        <f>+H25+I25</f>
        <v>7811</v>
      </c>
      <c r="K25" s="540" t="s">
        <v>297</v>
      </c>
    </row>
    <row r="26" spans="1:10" ht="12.75">
      <c r="A26" s="34" t="s">
        <v>354</v>
      </c>
      <c r="B26" s="43"/>
      <c r="C26" s="612">
        <v>0</v>
      </c>
      <c r="D26" s="612">
        <v>0</v>
      </c>
      <c r="E26" s="612">
        <v>0</v>
      </c>
      <c r="F26" s="612">
        <v>0</v>
      </c>
      <c r="G26" s="612">
        <v>0</v>
      </c>
      <c r="H26" s="612">
        <v>0</v>
      </c>
      <c r="I26" s="105">
        <v>-1006859</v>
      </c>
      <c r="J26" s="612">
        <f>+H26+I26</f>
        <v>-1006859</v>
      </c>
    </row>
    <row r="27" spans="1:10" ht="13.5" customHeight="1">
      <c r="A27" s="49" t="s">
        <v>237</v>
      </c>
      <c r="B27" s="32"/>
      <c r="C27" s="615">
        <f aca="true" t="shared" si="0" ref="C27:J27">SUM(C23:C26)</f>
        <v>13333333</v>
      </c>
      <c r="D27" s="615">
        <f t="shared" si="0"/>
        <v>5061195</v>
      </c>
      <c r="E27" s="615">
        <f t="shared" si="0"/>
        <v>-21516</v>
      </c>
      <c r="F27" s="615">
        <f t="shared" si="0"/>
        <v>1900555</v>
      </c>
      <c r="G27" s="615">
        <f>SUM(G23:G26)</f>
        <v>8209296</v>
      </c>
      <c r="H27" s="615">
        <f t="shared" si="0"/>
        <v>28482863</v>
      </c>
      <c r="I27" s="616">
        <f t="shared" si="0"/>
        <v>74761</v>
      </c>
      <c r="J27" s="615">
        <f t="shared" si="0"/>
        <v>28557624</v>
      </c>
    </row>
    <row r="28" spans="1:10" ht="3.75" customHeight="1" thickBot="1">
      <c r="A28" s="34"/>
      <c r="B28" s="43"/>
      <c r="C28" s="617"/>
      <c r="D28" s="617"/>
      <c r="E28" s="617"/>
      <c r="F28" s="617"/>
      <c r="G28" s="617"/>
      <c r="H28" s="617"/>
      <c r="I28" s="102"/>
      <c r="J28" s="617"/>
    </row>
    <row r="29" spans="2:11" s="13" customFormat="1" ht="11.25">
      <c r="B29" s="538"/>
      <c r="C29" s="538">
        <f>+C27-'BS'!D42</f>
        <v>0</v>
      </c>
      <c r="D29" s="538">
        <f>+D27-'BS'!D43</f>
        <v>0</v>
      </c>
      <c r="E29" s="538">
        <f>+E27-'BS'!D44</f>
        <v>0</v>
      </c>
      <c r="F29" s="538">
        <f>+F27-'BS'!D45</f>
        <v>0</v>
      </c>
      <c r="G29" s="538">
        <f>+G27-'BS'!D46</f>
        <v>0</v>
      </c>
      <c r="H29" s="538">
        <f>+H27-'BS'!D47</f>
        <v>0</v>
      </c>
      <c r="I29" s="539">
        <f>+I27-'BS'!D48</f>
        <v>0</v>
      </c>
      <c r="J29" s="538">
        <f>+J27-'BS'!D50</f>
        <v>0</v>
      </c>
      <c r="K29" s="538"/>
    </row>
    <row r="30" spans="1:10" ht="12.75">
      <c r="A30" s="31" t="s">
        <v>236</v>
      </c>
      <c r="B30" s="43"/>
      <c r="C30" s="43"/>
      <c r="D30" s="43"/>
      <c r="E30" s="43"/>
      <c r="F30" s="43"/>
      <c r="G30" s="43"/>
      <c r="H30" s="43"/>
      <c r="I30" s="70"/>
      <c r="J30" s="43"/>
    </row>
    <row r="31" spans="1:10" ht="12.75">
      <c r="A31" s="398" t="s">
        <v>338</v>
      </c>
      <c r="B31" s="43"/>
      <c r="C31" s="43"/>
      <c r="D31" s="43"/>
      <c r="E31" s="43"/>
      <c r="F31" s="43"/>
      <c r="G31" s="43"/>
      <c r="H31" s="43"/>
      <c r="I31" s="70"/>
      <c r="J31" s="43"/>
    </row>
    <row r="32" spans="1:10" ht="12.75">
      <c r="A32" s="398"/>
      <c r="B32" s="34"/>
      <c r="C32" s="34"/>
      <c r="D32" s="34"/>
      <c r="E32" s="34"/>
      <c r="F32" s="34"/>
      <c r="G32" s="34"/>
      <c r="H32" s="34"/>
      <c r="I32" s="70"/>
      <c r="J32" s="34"/>
    </row>
    <row r="33" spans="1:10" ht="12.75">
      <c r="A33" s="34" t="s">
        <v>156</v>
      </c>
      <c r="B33" s="34"/>
      <c r="C33" s="43">
        <v>10000000</v>
      </c>
      <c r="D33" s="43">
        <v>8394528</v>
      </c>
      <c r="E33" s="43">
        <v>-9315</v>
      </c>
      <c r="F33" s="43">
        <v>0</v>
      </c>
      <c r="G33" s="43">
        <v>15390699</v>
      </c>
      <c r="H33" s="45">
        <f>SUM(C33:G33)</f>
        <v>33775912</v>
      </c>
      <c r="I33" s="74">
        <v>0</v>
      </c>
      <c r="J33" s="45">
        <f>SUM(H33:I33)</f>
        <v>33775912</v>
      </c>
    </row>
    <row r="34" spans="1:11" s="8" customFormat="1" ht="12.75">
      <c r="A34" s="49" t="s">
        <v>255</v>
      </c>
      <c r="B34" s="49"/>
      <c r="C34" s="45">
        <v>0</v>
      </c>
      <c r="D34" s="45">
        <v>0</v>
      </c>
      <c r="E34" s="45">
        <v>0</v>
      </c>
      <c r="F34" s="45">
        <v>0</v>
      </c>
      <c r="G34" s="45">
        <v>-2973727</v>
      </c>
      <c r="H34" s="45">
        <f>SUM(C34:G34)</f>
        <v>-2973727</v>
      </c>
      <c r="I34" s="70">
        <v>116293</v>
      </c>
      <c r="J34" s="45">
        <f>SUM(H34:I34)</f>
        <v>-2857434</v>
      </c>
      <c r="K34" s="297"/>
    </row>
    <row r="35" spans="1:11" s="8" customFormat="1" ht="12.75">
      <c r="A35" s="34" t="s">
        <v>198</v>
      </c>
      <c r="B35" s="49"/>
      <c r="C35" s="45">
        <v>0</v>
      </c>
      <c r="D35" s="45">
        <v>0</v>
      </c>
      <c r="E35" s="45">
        <v>-10181</v>
      </c>
      <c r="F35" s="45">
        <v>0</v>
      </c>
      <c r="G35" s="45">
        <v>0</v>
      </c>
      <c r="H35" s="45">
        <f>SUM(C35:G35)</f>
        <v>-10181</v>
      </c>
      <c r="I35" s="70">
        <v>0</v>
      </c>
      <c r="J35" s="45">
        <f>SUM(H35:I35)</f>
        <v>-10181</v>
      </c>
      <c r="K35" s="297"/>
    </row>
    <row r="36" spans="1:11" s="8" customFormat="1" ht="12.75">
      <c r="A36" s="34" t="s">
        <v>316</v>
      </c>
      <c r="B36" s="49"/>
      <c r="C36" s="45">
        <v>0</v>
      </c>
      <c r="D36" s="45">
        <v>0</v>
      </c>
      <c r="E36" s="45">
        <v>0</v>
      </c>
      <c r="F36" s="45">
        <v>0</v>
      </c>
      <c r="G36" s="45">
        <v>0</v>
      </c>
      <c r="H36" s="45">
        <f>SUM(C36:G36)</f>
        <v>0</v>
      </c>
      <c r="I36" s="70">
        <v>0</v>
      </c>
      <c r="J36" s="45">
        <f>SUM(H36:I36)</f>
        <v>0</v>
      </c>
      <c r="K36" s="297"/>
    </row>
    <row r="37" spans="1:10" ht="12.75" customHeight="1">
      <c r="A37" s="34" t="s">
        <v>354</v>
      </c>
      <c r="B37" s="34"/>
      <c r="C37" s="44">
        <v>0</v>
      </c>
      <c r="D37" s="44">
        <v>0</v>
      </c>
      <c r="E37" s="44">
        <v>0</v>
      </c>
      <c r="F37" s="44">
        <v>0</v>
      </c>
      <c r="G37" s="44">
        <v>0</v>
      </c>
      <c r="H37" s="44">
        <v>0</v>
      </c>
      <c r="I37" s="70">
        <v>725922</v>
      </c>
      <c r="J37" s="45">
        <f>SUM(H37:I37)</f>
        <v>725922</v>
      </c>
    </row>
    <row r="38" spans="1:10" ht="15.75" customHeight="1">
      <c r="A38" s="49" t="s">
        <v>237</v>
      </c>
      <c r="B38" s="49"/>
      <c r="C38" s="72">
        <f>SUM(C33:C37)</f>
        <v>10000000</v>
      </c>
      <c r="D38" s="72">
        <f aca="true" t="shared" si="1" ref="D38:J38">SUM(D33:D37)</f>
        <v>8394528</v>
      </c>
      <c r="E38" s="72">
        <f t="shared" si="1"/>
        <v>-19496</v>
      </c>
      <c r="F38" s="610">
        <f t="shared" si="1"/>
        <v>0</v>
      </c>
      <c r="G38" s="72">
        <f t="shared" si="1"/>
        <v>12416972</v>
      </c>
      <c r="H38" s="72">
        <f t="shared" si="1"/>
        <v>30792004</v>
      </c>
      <c r="I38" s="72">
        <f t="shared" si="1"/>
        <v>842215</v>
      </c>
      <c r="J38" s="72">
        <f t="shared" si="1"/>
        <v>31634219</v>
      </c>
    </row>
    <row r="39" spans="1:10" ht="2.25" customHeight="1" thickBot="1">
      <c r="A39" s="49"/>
      <c r="B39" s="49"/>
      <c r="C39" s="103"/>
      <c r="D39" s="103"/>
      <c r="E39" s="103"/>
      <c r="F39" s="103"/>
      <c r="G39" s="103"/>
      <c r="H39" s="103"/>
      <c r="I39" s="104"/>
      <c r="J39" s="103"/>
    </row>
    <row r="40" spans="1:10" ht="12.75">
      <c r="A40" s="49"/>
      <c r="B40" s="49"/>
      <c r="C40" s="77"/>
      <c r="D40" s="77"/>
      <c r="E40" s="78"/>
      <c r="F40" s="78"/>
      <c r="G40" s="78"/>
      <c r="H40" s="77"/>
      <c r="I40" s="79"/>
      <c r="J40" s="78"/>
    </row>
    <row r="41" spans="1:10" ht="9.75" customHeight="1">
      <c r="A41" s="29" t="s">
        <v>103</v>
      </c>
      <c r="B41" s="30"/>
      <c r="C41" s="80"/>
      <c r="D41" s="80"/>
      <c r="E41" s="80"/>
      <c r="F41" s="80"/>
      <c r="G41" s="77"/>
      <c r="H41" s="80"/>
      <c r="I41" s="79"/>
      <c r="J41" s="81"/>
    </row>
    <row r="42" spans="1:10" ht="12.75">
      <c r="A42" s="629" t="s">
        <v>228</v>
      </c>
      <c r="B42" s="629"/>
      <c r="C42" s="629"/>
      <c r="D42" s="629"/>
      <c r="E42" s="629"/>
      <c r="F42" s="629"/>
      <c r="G42" s="629"/>
      <c r="H42" s="629"/>
      <c r="I42" s="629"/>
      <c r="J42" s="629"/>
    </row>
    <row r="43" spans="1:10" ht="12.75">
      <c r="A43" s="629"/>
      <c r="B43" s="629"/>
      <c r="C43" s="629"/>
      <c r="D43" s="629"/>
      <c r="E43" s="629"/>
      <c r="F43" s="629"/>
      <c r="G43" s="629"/>
      <c r="H43" s="629"/>
      <c r="I43" s="629"/>
      <c r="J43" s="629"/>
    </row>
    <row r="44" spans="1:8" ht="13.5" customHeight="1">
      <c r="A44" s="23"/>
      <c r="B44" s="23"/>
      <c r="C44" s="23"/>
      <c r="D44" s="23"/>
      <c r="E44" s="23"/>
      <c r="F44" s="23"/>
      <c r="G44" s="23"/>
      <c r="H44" s="23"/>
    </row>
    <row r="45" spans="1:10" ht="12.75">
      <c r="A45" s="8"/>
      <c r="B45" s="8"/>
      <c r="C45" s="8"/>
      <c r="D45" s="8"/>
      <c r="E45" s="8"/>
      <c r="F45" s="8"/>
      <c r="G45" s="10"/>
      <c r="H45" s="8"/>
      <c r="J45" s="6"/>
    </row>
    <row r="46" spans="3:7" ht="12.75">
      <c r="C46" s="17"/>
      <c r="D46" s="17"/>
      <c r="E46" s="17"/>
      <c r="F46" s="17"/>
      <c r="G46" s="17"/>
    </row>
    <row r="47" spans="3:7" ht="12.75">
      <c r="C47" s="6"/>
      <c r="D47" s="20"/>
      <c r="E47" s="20"/>
      <c r="F47" s="20"/>
      <c r="G47" s="6"/>
    </row>
    <row r="49" ht="12.75">
      <c r="G49" s="6"/>
    </row>
  </sheetData>
  <sheetProtection/>
  <mergeCells count="7">
    <mergeCell ref="A2:D2"/>
    <mergeCell ref="A42:J43"/>
    <mergeCell ref="A5:J5"/>
    <mergeCell ref="A6:J6"/>
    <mergeCell ref="A8:J8"/>
    <mergeCell ref="A9:J9"/>
    <mergeCell ref="D13:F13"/>
  </mergeCells>
  <hyperlinks>
    <hyperlink ref="B1" r:id="rId1" display="http://www.smrhrgroup.com/"/>
  </hyperlinks>
  <printOptions horizontalCentered="1"/>
  <pageMargins left="0.3937007874015748" right="0.3937007874015748" top="0.5905511811023623" bottom="0.2362204724409449" header="0.5118110236220472" footer="0.5118110236220472"/>
  <pageSetup horizontalDpi="600" verticalDpi="600" orientation="landscape" paperSize="9" scale="77" r:id="rId3"/>
  <headerFooter alignWithMargins="0">
    <oddFooter>&amp;L&amp;"Arial,Italic"&amp;8&amp;D&amp;C&amp;"Arial,Italic"&amp;8Page &amp;P&amp;R&amp;"Arial,Italic"&amp;8&amp;F-&amp;A</oddFooter>
  </headerFooter>
  <drawing r:id="rId2"/>
</worksheet>
</file>

<file path=xl/worksheets/sheet4.xml><?xml version="1.0" encoding="utf-8"?>
<worksheet xmlns="http://schemas.openxmlformats.org/spreadsheetml/2006/main" xmlns:r="http://schemas.openxmlformats.org/officeDocument/2006/relationships">
  <dimension ref="A1:O91"/>
  <sheetViews>
    <sheetView view="pageBreakPreview" zoomScaleSheetLayoutView="100" zoomScalePageLayoutView="0" workbookViewId="0" topLeftCell="A1">
      <selection activeCell="C50" sqref="C50"/>
    </sheetView>
  </sheetViews>
  <sheetFormatPr defaultColWidth="4.7109375" defaultRowHeight="12.75"/>
  <cols>
    <col min="1" max="1" width="15.00390625" style="19" customWidth="1"/>
    <col min="2" max="2" width="30.7109375" style="19" customWidth="1"/>
    <col min="3" max="3" width="18.28125" style="11" customWidth="1"/>
    <col min="4" max="4" width="3.00390625" style="19" customWidth="1"/>
    <col min="5" max="5" width="20.28125" style="19" bestFit="1" customWidth="1"/>
    <col min="6" max="6" width="0.13671875" style="19" hidden="1" customWidth="1"/>
    <col min="7" max="10" width="4.7109375" style="19" hidden="1" customWidth="1"/>
    <col min="11" max="16384" width="4.7109375" style="19" customWidth="1"/>
  </cols>
  <sheetData>
    <row r="1" spans="1:6" s="24" customFormat="1" ht="57.75" customHeight="1">
      <c r="A1" s="474" t="s">
        <v>234</v>
      </c>
      <c r="B1" s="475" t="s">
        <v>235</v>
      </c>
      <c r="C1" s="127" t="s">
        <v>69</v>
      </c>
      <c r="D1" s="370"/>
      <c r="E1" s="370"/>
      <c r="F1" s="370"/>
    </row>
    <row r="2" spans="3:4" s="18" customFormat="1" ht="15.75" customHeight="1">
      <c r="C2" s="371"/>
      <c r="D2" s="371"/>
    </row>
    <row r="3" spans="1:4" s="18" customFormat="1" ht="15.75" customHeight="1">
      <c r="A3" s="388"/>
      <c r="B3" s="389"/>
      <c r="C3" s="371"/>
      <c r="D3" s="371"/>
    </row>
    <row r="4" spans="1:10" s="32" customFormat="1" ht="12.75">
      <c r="A4" s="620" t="str">
        <f>+'IS'!A4</f>
        <v>QUARTERLY REPORT ON CONSOLIDATED RESULTS FOR THE THIRD  FINANCIAL QUARTER  </v>
      </c>
      <c r="B4" s="620"/>
      <c r="C4" s="620"/>
      <c r="D4" s="620"/>
      <c r="E4" s="620"/>
      <c r="F4" s="620"/>
      <c r="G4" s="620"/>
      <c r="H4" s="620"/>
      <c r="I4" s="620"/>
      <c r="J4" s="620"/>
    </row>
    <row r="5" spans="1:10" s="32" customFormat="1" ht="12.75">
      <c r="A5" s="620" t="str">
        <f>+'IS'!A5</f>
        <v> ENDED 30 SEPTEMBER 2009</v>
      </c>
      <c r="B5" s="620"/>
      <c r="C5" s="620"/>
      <c r="D5" s="620"/>
      <c r="E5" s="620"/>
      <c r="F5" s="620"/>
      <c r="G5" s="620"/>
      <c r="H5" s="620"/>
      <c r="I5" s="620"/>
      <c r="J5" s="620"/>
    </row>
    <row r="6" spans="1:10" s="64" customFormat="1" ht="12.75">
      <c r="A6" s="141"/>
      <c r="B6" s="141"/>
      <c r="C6" s="141"/>
      <c r="D6" s="141"/>
      <c r="E6" s="141"/>
      <c r="F6" s="141"/>
      <c r="G6" s="141"/>
      <c r="H6" s="141"/>
      <c r="I6" s="141"/>
      <c r="J6" s="141"/>
    </row>
    <row r="7" spans="3:5" s="32" customFormat="1" ht="12">
      <c r="C7" s="308"/>
      <c r="E7" s="66"/>
    </row>
    <row r="8" spans="1:5" s="393" customFormat="1" ht="12">
      <c r="A8" s="633" t="s">
        <v>33</v>
      </c>
      <c r="B8" s="633"/>
      <c r="C8" s="633"/>
      <c r="D8" s="633"/>
      <c r="E8" s="633"/>
    </row>
    <row r="9" spans="1:5" s="393" customFormat="1" ht="12">
      <c r="A9" s="633" t="s">
        <v>40</v>
      </c>
      <c r="B9" s="633"/>
      <c r="C9" s="633"/>
      <c r="D9" s="633"/>
      <c r="E9" s="633"/>
    </row>
    <row r="10" spans="3:5" s="32" customFormat="1" ht="12">
      <c r="C10" s="308"/>
      <c r="E10" s="66"/>
    </row>
    <row r="11" spans="2:5" s="32" customFormat="1" ht="12">
      <c r="B11" s="73"/>
      <c r="C11" s="67" t="s">
        <v>258</v>
      </c>
      <c r="E11" s="66" t="s">
        <v>256</v>
      </c>
    </row>
    <row r="12" spans="1:5" s="43" customFormat="1" ht="12">
      <c r="A12" s="123"/>
      <c r="B12" s="32"/>
      <c r="C12" s="67" t="s">
        <v>199</v>
      </c>
      <c r="D12" s="32"/>
      <c r="E12" s="66" t="s">
        <v>257</v>
      </c>
    </row>
    <row r="13" spans="3:5" s="43" customFormat="1" ht="13.5" thickBot="1">
      <c r="C13" s="142" t="s">
        <v>331</v>
      </c>
      <c r="D13" s="52"/>
      <c r="E13" s="142" t="s">
        <v>332</v>
      </c>
    </row>
    <row r="14" spans="3:5" s="43" customFormat="1" ht="12">
      <c r="C14" s="41" t="s">
        <v>13</v>
      </c>
      <c r="D14" s="74"/>
      <c r="E14" s="74" t="s">
        <v>13</v>
      </c>
    </row>
    <row r="15" spans="1:15" s="43" customFormat="1" ht="12">
      <c r="A15" s="45"/>
      <c r="B15" s="45"/>
      <c r="C15" s="45"/>
      <c r="D15" s="45"/>
      <c r="E15" s="45"/>
      <c r="F15" s="45"/>
      <c r="G15" s="45"/>
      <c r="H15" s="45"/>
      <c r="I15" s="45"/>
      <c r="J15" s="45"/>
      <c r="K15" s="45"/>
      <c r="L15" s="45"/>
      <c r="M15" s="45"/>
      <c r="N15" s="45"/>
      <c r="O15" s="45"/>
    </row>
    <row r="16" spans="1:15" s="43" customFormat="1" ht="12">
      <c r="A16" s="64" t="s">
        <v>20</v>
      </c>
      <c r="B16" s="64"/>
      <c r="C16" s="45"/>
      <c r="D16" s="45"/>
      <c r="E16" s="45"/>
      <c r="F16" s="45"/>
      <c r="G16" s="45"/>
      <c r="H16" s="45"/>
      <c r="I16" s="45"/>
      <c r="J16" s="45"/>
      <c r="K16" s="45"/>
      <c r="L16" s="45"/>
      <c r="M16" s="45"/>
      <c r="N16" s="45"/>
      <c r="O16" s="45"/>
    </row>
    <row r="17" spans="1:15" s="43" customFormat="1" ht="12">
      <c r="A17" s="45" t="s">
        <v>39</v>
      </c>
      <c r="B17" s="45"/>
      <c r="C17" s="45">
        <f>+'IS'!H33</f>
        <v>393858</v>
      </c>
      <c r="D17" s="45"/>
      <c r="E17" s="41">
        <v>-2530601</v>
      </c>
      <c r="F17" s="45"/>
      <c r="G17" s="45"/>
      <c r="H17" s="45"/>
      <c r="I17" s="45"/>
      <c r="J17" s="45"/>
      <c r="K17" s="45"/>
      <c r="L17" s="45"/>
      <c r="M17" s="45"/>
      <c r="N17" s="45"/>
      <c r="O17" s="45"/>
    </row>
    <row r="18" spans="1:15" s="43" customFormat="1" ht="12">
      <c r="A18" s="45"/>
      <c r="B18" s="45"/>
      <c r="C18" s="45"/>
      <c r="D18" s="45"/>
      <c r="E18" s="45"/>
      <c r="F18" s="45"/>
      <c r="G18" s="45"/>
      <c r="H18" s="45"/>
      <c r="I18" s="45"/>
      <c r="J18" s="45"/>
      <c r="K18" s="45"/>
      <c r="L18" s="45"/>
      <c r="M18" s="45"/>
      <c r="N18" s="45"/>
      <c r="O18" s="45"/>
    </row>
    <row r="19" spans="1:15" s="43" customFormat="1" ht="12">
      <c r="A19" s="45" t="s">
        <v>104</v>
      </c>
      <c r="B19" s="45"/>
      <c r="C19" s="45"/>
      <c r="D19" s="45"/>
      <c r="E19" s="45"/>
      <c r="F19" s="45"/>
      <c r="G19" s="45"/>
      <c r="H19" s="45"/>
      <c r="I19" s="45"/>
      <c r="J19" s="45"/>
      <c r="K19" s="45"/>
      <c r="L19" s="45"/>
      <c r="M19" s="45"/>
      <c r="N19" s="45"/>
      <c r="O19" s="45"/>
    </row>
    <row r="20" spans="1:15" s="43" customFormat="1" ht="12">
      <c r="A20" s="45" t="s">
        <v>11</v>
      </c>
      <c r="B20" s="45"/>
      <c r="C20" s="45">
        <v>884923</v>
      </c>
      <c r="D20" s="45"/>
      <c r="E20" s="41">
        <v>839916</v>
      </c>
      <c r="F20" s="45"/>
      <c r="G20" s="45"/>
      <c r="H20" s="45"/>
      <c r="I20" s="45"/>
      <c r="J20" s="45"/>
      <c r="K20" s="45"/>
      <c r="L20" s="45"/>
      <c r="M20" s="45"/>
      <c r="N20" s="45"/>
      <c r="O20" s="45"/>
    </row>
    <row r="21" spans="1:15" s="43" customFormat="1" ht="12">
      <c r="A21" s="45" t="s">
        <v>12</v>
      </c>
      <c r="B21" s="45"/>
      <c r="C21" s="45">
        <v>599622</v>
      </c>
      <c r="D21" s="45"/>
      <c r="E21" s="41">
        <v>756736</v>
      </c>
      <c r="F21" s="45"/>
      <c r="G21" s="45"/>
      <c r="H21" s="45"/>
      <c r="I21" s="45"/>
      <c r="J21" s="45"/>
      <c r="K21" s="45"/>
      <c r="L21" s="45"/>
      <c r="M21" s="45"/>
      <c r="N21" s="45"/>
      <c r="O21" s="45"/>
    </row>
    <row r="22" spans="1:15" s="43" customFormat="1" ht="12">
      <c r="A22" s="45" t="s">
        <v>291</v>
      </c>
      <c r="B22" s="45"/>
      <c r="C22" s="45">
        <v>10960</v>
      </c>
      <c r="D22" s="45"/>
      <c r="E22" s="41">
        <v>0</v>
      </c>
      <c r="F22" s="45"/>
      <c r="G22" s="45"/>
      <c r="H22" s="45"/>
      <c r="I22" s="45"/>
      <c r="J22" s="45"/>
      <c r="K22" s="45"/>
      <c r="L22" s="45"/>
      <c r="M22" s="45"/>
      <c r="N22" s="45"/>
      <c r="O22" s="45"/>
    </row>
    <row r="23" spans="1:15" s="43" customFormat="1" ht="12">
      <c r="A23" s="45" t="s">
        <v>315</v>
      </c>
      <c r="B23" s="45"/>
      <c r="C23" s="45">
        <v>-6146</v>
      </c>
      <c r="D23" s="45"/>
      <c r="E23" s="41">
        <v>-12460</v>
      </c>
      <c r="F23" s="45"/>
      <c r="G23" s="45"/>
      <c r="H23" s="45"/>
      <c r="I23" s="45"/>
      <c r="J23" s="45"/>
      <c r="K23" s="45"/>
      <c r="L23" s="45"/>
      <c r="M23" s="45"/>
      <c r="N23" s="45"/>
      <c r="O23" s="45"/>
    </row>
    <row r="24" spans="1:15" s="43" customFormat="1" ht="12">
      <c r="A24" s="45" t="s">
        <v>21</v>
      </c>
      <c r="B24" s="45"/>
      <c r="C24" s="56">
        <v>146977</v>
      </c>
      <c r="D24" s="56"/>
      <c r="E24" s="55">
        <v>28509</v>
      </c>
      <c r="F24" s="45"/>
      <c r="G24" s="45"/>
      <c r="H24" s="45"/>
      <c r="I24" s="45"/>
      <c r="J24" s="45"/>
      <c r="K24" s="45"/>
      <c r="L24" s="45"/>
      <c r="M24" s="45"/>
      <c r="N24" s="45"/>
      <c r="O24" s="45"/>
    </row>
    <row r="25" spans="1:15" s="43" customFormat="1" ht="12">
      <c r="A25" s="45" t="s">
        <v>298</v>
      </c>
      <c r="B25" s="45"/>
      <c r="C25" s="56">
        <v>0</v>
      </c>
      <c r="D25" s="56"/>
      <c r="E25" s="55">
        <v>-86255</v>
      </c>
      <c r="F25" s="45"/>
      <c r="G25" s="45"/>
      <c r="H25" s="45"/>
      <c r="I25" s="45"/>
      <c r="J25" s="45"/>
      <c r="K25" s="45"/>
      <c r="L25" s="45"/>
      <c r="M25" s="45"/>
      <c r="N25" s="45"/>
      <c r="O25" s="45"/>
    </row>
    <row r="26" spans="1:15" s="43" customFormat="1" ht="12">
      <c r="A26" s="76" t="s">
        <v>326</v>
      </c>
      <c r="B26" s="45"/>
      <c r="C26" s="56">
        <v>-24584</v>
      </c>
      <c r="D26" s="56"/>
      <c r="E26" s="55">
        <v>4814</v>
      </c>
      <c r="F26" s="45"/>
      <c r="G26" s="45"/>
      <c r="H26" s="45"/>
      <c r="I26" s="45"/>
      <c r="J26" s="45"/>
      <c r="K26" s="45"/>
      <c r="L26" s="45"/>
      <c r="M26" s="45"/>
      <c r="N26" s="45"/>
      <c r="O26" s="45"/>
    </row>
    <row r="27" spans="1:15" s="43" customFormat="1" ht="11.25" customHeight="1">
      <c r="A27" s="603" t="s">
        <v>313</v>
      </c>
      <c r="B27" s="56"/>
      <c r="C27" s="56">
        <v>4525</v>
      </c>
      <c r="D27" s="56"/>
      <c r="E27" s="55">
        <v>0</v>
      </c>
      <c r="F27" s="45"/>
      <c r="G27" s="45"/>
      <c r="H27" s="45"/>
      <c r="I27" s="45"/>
      <c r="J27" s="45"/>
      <c r="K27" s="45"/>
      <c r="L27" s="45"/>
      <c r="M27" s="45"/>
      <c r="N27" s="45"/>
      <c r="O27" s="45"/>
    </row>
    <row r="28" spans="1:15" s="43" customFormat="1" ht="11.25" customHeight="1">
      <c r="A28" s="555" t="s">
        <v>339</v>
      </c>
      <c r="B28" s="54"/>
      <c r="C28" s="54">
        <v>-319438</v>
      </c>
      <c r="D28" s="54"/>
      <c r="E28" s="47">
        <v>0</v>
      </c>
      <c r="F28" s="45"/>
      <c r="G28" s="45"/>
      <c r="H28" s="45"/>
      <c r="I28" s="45"/>
      <c r="J28" s="45"/>
      <c r="K28" s="45"/>
      <c r="L28" s="45"/>
      <c r="M28" s="45"/>
      <c r="N28" s="45"/>
      <c r="O28" s="45"/>
    </row>
    <row r="29" spans="1:15" s="43" customFormat="1" ht="12">
      <c r="A29" s="45" t="s">
        <v>22</v>
      </c>
      <c r="B29" s="45"/>
      <c r="C29" s="45">
        <f>SUM(C17:C28)</f>
        <v>1690697</v>
      </c>
      <c r="D29" s="45"/>
      <c r="E29" s="45">
        <f>SUM(E17:E28)</f>
        <v>-999341</v>
      </c>
      <c r="F29" s="45"/>
      <c r="G29" s="45"/>
      <c r="H29" s="45"/>
      <c r="I29" s="45"/>
      <c r="J29" s="45"/>
      <c r="K29" s="45"/>
      <c r="L29" s="45"/>
      <c r="M29" s="45"/>
      <c r="N29" s="45"/>
      <c r="O29" s="45"/>
    </row>
    <row r="30" spans="1:15" s="43" customFormat="1" ht="12">
      <c r="A30" s="45"/>
      <c r="B30" s="45"/>
      <c r="C30" s="45"/>
      <c r="D30" s="45"/>
      <c r="E30" s="45"/>
      <c r="F30" s="45"/>
      <c r="G30" s="45"/>
      <c r="H30" s="45"/>
      <c r="I30" s="45"/>
      <c r="J30" s="45"/>
      <c r="K30" s="45"/>
      <c r="L30" s="45"/>
      <c r="M30" s="45"/>
      <c r="N30" s="45"/>
      <c r="O30" s="45"/>
    </row>
    <row r="31" spans="1:15" s="43" customFormat="1" ht="12">
      <c r="A31" s="45" t="s">
        <v>105</v>
      </c>
      <c r="B31" s="45"/>
      <c r="C31" s="56"/>
      <c r="D31" s="45"/>
      <c r="E31" s="56"/>
      <c r="F31" s="45"/>
      <c r="G31" s="45"/>
      <c r="H31" s="45"/>
      <c r="I31" s="45"/>
      <c r="J31" s="45"/>
      <c r="K31" s="45"/>
      <c r="L31" s="45"/>
      <c r="M31" s="45"/>
      <c r="N31" s="45"/>
      <c r="O31" s="45"/>
    </row>
    <row r="32" spans="1:15" s="43" customFormat="1" ht="12">
      <c r="A32" s="45" t="s">
        <v>132</v>
      </c>
      <c r="B32" s="45"/>
      <c r="C32" s="56">
        <f>-2811941+36636</f>
        <v>-2775305</v>
      </c>
      <c r="D32" s="56"/>
      <c r="E32" s="55">
        <v>2488417</v>
      </c>
      <c r="F32" s="45"/>
      <c r="G32" s="45"/>
      <c r="H32" s="45"/>
      <c r="I32" s="45"/>
      <c r="J32" s="45"/>
      <c r="K32" s="45"/>
      <c r="L32" s="45"/>
      <c r="M32" s="45"/>
      <c r="N32" s="45"/>
      <c r="O32" s="45"/>
    </row>
    <row r="33" spans="1:15" s="43" customFormat="1" ht="12">
      <c r="A33" s="45" t="s">
        <v>145</v>
      </c>
      <c r="B33" s="45"/>
      <c r="C33" s="56">
        <v>0</v>
      </c>
      <c r="D33" s="56"/>
      <c r="E33" s="55">
        <v>791871</v>
      </c>
      <c r="F33" s="45"/>
      <c r="G33" s="45"/>
      <c r="H33" s="45"/>
      <c r="I33" s="45"/>
      <c r="J33" s="45"/>
      <c r="K33" s="45"/>
      <c r="L33" s="45"/>
      <c r="M33" s="45"/>
      <c r="N33" s="45"/>
      <c r="O33" s="45"/>
    </row>
    <row r="34" spans="1:15" s="43" customFormat="1" ht="12">
      <c r="A34" s="45" t="s">
        <v>134</v>
      </c>
      <c r="B34" s="45"/>
      <c r="C34" s="56">
        <f>-38817+851369+90158+48201-687421</f>
        <v>263490</v>
      </c>
      <c r="D34" s="56"/>
      <c r="E34" s="55">
        <v>1440147</v>
      </c>
      <c r="F34" s="45"/>
      <c r="G34" s="45"/>
      <c r="H34" s="45"/>
      <c r="I34" s="45"/>
      <c r="J34" s="45"/>
      <c r="K34" s="45"/>
      <c r="L34" s="45"/>
      <c r="M34" s="45"/>
      <c r="N34" s="45"/>
      <c r="O34" s="45"/>
    </row>
    <row r="35" spans="1:15" s="43" customFormat="1" ht="12">
      <c r="A35" s="45" t="s">
        <v>172</v>
      </c>
      <c r="B35" s="45"/>
      <c r="C35" s="56">
        <v>-50222</v>
      </c>
      <c r="D35" s="56"/>
      <c r="E35" s="55">
        <v>2393</v>
      </c>
      <c r="F35" s="45"/>
      <c r="G35" s="557"/>
      <c r="H35" s="45"/>
      <c r="I35" s="45"/>
      <c r="J35" s="45"/>
      <c r="K35" s="45"/>
      <c r="L35" s="45"/>
      <c r="M35" s="45"/>
      <c r="N35" s="45"/>
      <c r="O35" s="45"/>
    </row>
    <row r="36" spans="1:15" s="43" customFormat="1" ht="12">
      <c r="A36" s="54"/>
      <c r="B36" s="54"/>
      <c r="C36" s="54"/>
      <c r="D36" s="54"/>
      <c r="E36" s="54"/>
      <c r="F36" s="45"/>
      <c r="G36" s="557"/>
      <c r="H36" s="45"/>
      <c r="I36" s="45"/>
      <c r="J36" s="45"/>
      <c r="K36" s="45"/>
      <c r="L36" s="45"/>
      <c r="M36" s="45"/>
      <c r="N36" s="45"/>
      <c r="O36" s="45"/>
    </row>
    <row r="37" spans="1:15" s="43" customFormat="1" ht="12">
      <c r="A37" s="45" t="s">
        <v>150</v>
      </c>
      <c r="B37" s="45"/>
      <c r="C37" s="45">
        <f>SUM(C29:C36)</f>
        <v>-871340</v>
      </c>
      <c r="D37" s="45"/>
      <c r="E37" s="45">
        <f>SUM(E29:E36)</f>
        <v>3723487</v>
      </c>
      <c r="F37" s="45"/>
      <c r="G37" s="45"/>
      <c r="H37" s="45"/>
      <c r="I37" s="45"/>
      <c r="J37" s="45"/>
      <c r="K37" s="45"/>
      <c r="L37" s="45"/>
      <c r="M37" s="45"/>
      <c r="N37" s="45"/>
      <c r="O37" s="45"/>
    </row>
    <row r="38" spans="1:15" s="43" customFormat="1" ht="12">
      <c r="A38" s="76" t="s">
        <v>153</v>
      </c>
      <c r="B38" s="45"/>
      <c r="C38" s="45">
        <v>0</v>
      </c>
      <c r="D38" s="45"/>
      <c r="E38" s="45">
        <v>-6676</v>
      </c>
      <c r="F38" s="45"/>
      <c r="G38" s="45"/>
      <c r="H38" s="45"/>
      <c r="I38" s="45"/>
      <c r="J38" s="45"/>
      <c r="K38" s="45"/>
      <c r="L38" s="45"/>
      <c r="M38" s="45"/>
      <c r="N38" s="45"/>
      <c r="O38" s="45"/>
    </row>
    <row r="39" spans="1:15" s="43" customFormat="1" ht="12">
      <c r="A39" s="76" t="s">
        <v>135</v>
      </c>
      <c r="B39" s="45"/>
      <c r="C39" s="45">
        <v>-70885</v>
      </c>
      <c r="D39" s="45"/>
      <c r="E39" s="41">
        <v>-213394</v>
      </c>
      <c r="F39" s="45"/>
      <c r="G39" s="45"/>
      <c r="H39" s="45"/>
      <c r="I39" s="45"/>
      <c r="J39" s="45"/>
      <c r="K39" s="45"/>
      <c r="L39" s="45"/>
      <c r="M39" s="45"/>
      <c r="N39" s="45"/>
      <c r="O39" s="45"/>
    </row>
    <row r="40" spans="1:15" s="43" customFormat="1" ht="12">
      <c r="A40" s="76"/>
      <c r="B40" s="45"/>
      <c r="C40" s="45"/>
      <c r="D40" s="45"/>
      <c r="E40" s="41"/>
      <c r="F40" s="45"/>
      <c r="G40" s="45"/>
      <c r="H40" s="45"/>
      <c r="I40" s="45"/>
      <c r="J40" s="45"/>
      <c r="K40" s="45"/>
      <c r="L40" s="45"/>
      <c r="M40" s="45"/>
      <c r="N40" s="45"/>
      <c r="O40" s="45"/>
    </row>
    <row r="41" spans="1:15" s="43" customFormat="1" ht="12">
      <c r="A41" s="91" t="s">
        <v>106</v>
      </c>
      <c r="B41" s="91"/>
      <c r="C41" s="91">
        <f>SUM(C37:C40)</f>
        <v>-942225</v>
      </c>
      <c r="D41" s="91"/>
      <c r="E41" s="91">
        <f>SUM(E37:E40)</f>
        <v>3503417</v>
      </c>
      <c r="F41" s="45"/>
      <c r="G41" s="45"/>
      <c r="H41" s="45"/>
      <c r="I41" s="45"/>
      <c r="J41" s="45"/>
      <c r="K41" s="45"/>
      <c r="L41" s="45"/>
      <c r="M41" s="45"/>
      <c r="N41" s="45"/>
      <c r="O41" s="45"/>
    </row>
    <row r="42" spans="1:15" s="43" customFormat="1" ht="12">
      <c r="A42" s="45"/>
      <c r="B42" s="45"/>
      <c r="C42" s="45"/>
      <c r="D42" s="45"/>
      <c r="E42" s="45"/>
      <c r="F42" s="45"/>
      <c r="G42" s="45"/>
      <c r="H42" s="45"/>
      <c r="I42" s="45"/>
      <c r="J42" s="45"/>
      <c r="K42" s="45"/>
      <c r="L42" s="45"/>
      <c r="M42" s="45"/>
      <c r="N42" s="45"/>
      <c r="O42" s="45"/>
    </row>
    <row r="43" spans="1:15" s="43" customFormat="1" ht="12">
      <c r="A43" s="64" t="s">
        <v>34</v>
      </c>
      <c r="B43" s="45"/>
      <c r="C43" s="45"/>
      <c r="D43" s="45"/>
      <c r="E43" s="45"/>
      <c r="F43" s="45"/>
      <c r="G43" s="45"/>
      <c r="H43" s="45"/>
      <c r="I43" s="45"/>
      <c r="J43" s="45"/>
      <c r="K43" s="45"/>
      <c r="L43" s="45"/>
      <c r="M43" s="45"/>
      <c r="N43" s="45"/>
      <c r="O43" s="45"/>
    </row>
    <row r="44" spans="1:15" s="43" customFormat="1" ht="12">
      <c r="A44" s="45" t="s">
        <v>23</v>
      </c>
      <c r="B44" s="45"/>
      <c r="C44" s="56">
        <v>-33695</v>
      </c>
      <c r="D44" s="45"/>
      <c r="E44" s="41">
        <v>-488005</v>
      </c>
      <c r="F44" s="45"/>
      <c r="G44" s="45"/>
      <c r="H44" s="45"/>
      <c r="I44" s="45"/>
      <c r="J44" s="45"/>
      <c r="K44" s="45"/>
      <c r="L44" s="45"/>
      <c r="M44" s="45"/>
      <c r="N44" s="45"/>
      <c r="O44" s="45"/>
    </row>
    <row r="45" spans="1:15" s="43" customFormat="1" ht="12">
      <c r="A45" s="45" t="s">
        <v>133</v>
      </c>
      <c r="B45" s="45"/>
      <c r="C45" s="56">
        <v>0</v>
      </c>
      <c r="D45" s="45"/>
      <c r="E45" s="41">
        <v>-2678580</v>
      </c>
      <c r="F45" s="45"/>
      <c r="G45" s="45"/>
      <c r="H45" s="45"/>
      <c r="I45" s="45"/>
      <c r="J45" s="45"/>
      <c r="K45" s="45"/>
      <c r="L45" s="45"/>
      <c r="M45" s="45"/>
      <c r="N45" s="45"/>
      <c r="O45" s="45"/>
    </row>
    <row r="46" spans="1:15" s="43" customFormat="1" ht="12">
      <c r="A46" s="48" t="s">
        <v>336</v>
      </c>
      <c r="B46" s="45"/>
      <c r="C46" s="56">
        <v>0</v>
      </c>
      <c r="D46" s="45"/>
      <c r="E46" s="41">
        <v>-2378040</v>
      </c>
      <c r="F46" s="45"/>
      <c r="G46" s="45"/>
      <c r="H46" s="45"/>
      <c r="I46" s="45"/>
      <c r="J46" s="45"/>
      <c r="K46" s="45"/>
      <c r="L46" s="45"/>
      <c r="M46" s="45"/>
      <c r="N46" s="45"/>
      <c r="O46" s="45"/>
    </row>
    <row r="47" spans="1:15" s="43" customFormat="1" ht="12">
      <c r="A47" s="45" t="s">
        <v>322</v>
      </c>
      <c r="B47" s="45"/>
      <c r="C47" s="56">
        <v>-299300</v>
      </c>
      <c r="D47" s="45"/>
      <c r="E47" s="41">
        <v>0</v>
      </c>
      <c r="F47" s="45"/>
      <c r="G47" s="45"/>
      <c r="H47" s="45"/>
      <c r="I47" s="45"/>
      <c r="J47" s="45"/>
      <c r="K47" s="45"/>
      <c r="L47" s="45"/>
      <c r="M47" s="45"/>
      <c r="N47" s="45"/>
      <c r="O47" s="45"/>
    </row>
    <row r="48" spans="1:5" s="45" customFormat="1" ht="12">
      <c r="A48" s="45" t="s">
        <v>200</v>
      </c>
      <c r="C48" s="45">
        <v>105407</v>
      </c>
      <c r="E48" s="41">
        <v>0</v>
      </c>
    </row>
    <row r="49" spans="1:5" s="45" customFormat="1" ht="12">
      <c r="A49" s="48" t="s">
        <v>315</v>
      </c>
      <c r="C49" s="45">
        <v>6146</v>
      </c>
      <c r="E49" s="41">
        <v>12460</v>
      </c>
    </row>
    <row r="50" spans="1:15" s="43" customFormat="1" ht="12">
      <c r="A50" s="91" t="s">
        <v>35</v>
      </c>
      <c r="B50" s="91"/>
      <c r="C50" s="91">
        <f>SUM(C44:C49)</f>
        <v>-221442</v>
      </c>
      <c r="D50" s="91"/>
      <c r="E50" s="91">
        <f>SUM(E44:E49)</f>
        <v>-5532165</v>
      </c>
      <c r="F50" s="45"/>
      <c r="G50" s="45"/>
      <c r="H50" s="45"/>
      <c r="I50" s="45"/>
      <c r="J50" s="45"/>
      <c r="K50" s="45"/>
      <c r="L50" s="45"/>
      <c r="M50" s="45"/>
      <c r="N50" s="45"/>
      <c r="O50" s="45"/>
    </row>
    <row r="51" spans="1:15" s="43" customFormat="1" ht="12">
      <c r="A51" s="45"/>
      <c r="B51" s="45"/>
      <c r="C51" s="45"/>
      <c r="D51" s="45"/>
      <c r="E51" s="45"/>
      <c r="F51" s="45"/>
      <c r="G51" s="45"/>
      <c r="H51" s="45"/>
      <c r="I51" s="45"/>
      <c r="J51" s="45"/>
      <c r="K51" s="45"/>
      <c r="L51" s="45"/>
      <c r="M51" s="45"/>
      <c r="N51" s="45"/>
      <c r="O51" s="45"/>
    </row>
    <row r="52" spans="1:15" s="43" customFormat="1" ht="12">
      <c r="A52" s="45"/>
      <c r="B52" s="45"/>
      <c r="C52" s="45"/>
      <c r="D52" s="45"/>
      <c r="E52" s="45"/>
      <c r="F52" s="45"/>
      <c r="G52" s="45"/>
      <c r="H52" s="45"/>
      <c r="I52" s="45"/>
      <c r="J52" s="45"/>
      <c r="K52" s="45"/>
      <c r="L52" s="45"/>
      <c r="M52" s="45"/>
      <c r="N52" s="45"/>
      <c r="O52" s="45"/>
    </row>
    <row r="53" spans="1:15" s="43" customFormat="1" ht="12">
      <c r="A53" s="64" t="s">
        <v>29</v>
      </c>
      <c r="B53" s="45"/>
      <c r="C53" s="45"/>
      <c r="D53" s="45"/>
      <c r="E53" s="45"/>
      <c r="F53" s="45"/>
      <c r="G53" s="45"/>
      <c r="H53" s="45"/>
      <c r="I53" s="45"/>
      <c r="J53" s="45"/>
      <c r="K53" s="45"/>
      <c r="L53" s="45"/>
      <c r="M53" s="45"/>
      <c r="N53" s="45"/>
      <c r="O53" s="45"/>
    </row>
    <row r="54" spans="1:15" s="43" customFormat="1" ht="12">
      <c r="A54" s="45" t="s">
        <v>259</v>
      </c>
      <c r="B54" s="45"/>
      <c r="C54" s="45">
        <v>68103</v>
      </c>
      <c r="D54" s="45"/>
      <c r="E54" s="41">
        <v>0</v>
      </c>
      <c r="F54" s="45"/>
      <c r="G54" s="45"/>
      <c r="H54" s="45"/>
      <c r="I54" s="45"/>
      <c r="J54" s="45"/>
      <c r="K54" s="45"/>
      <c r="L54" s="45"/>
      <c r="M54" s="45"/>
      <c r="N54" s="45"/>
      <c r="O54" s="45"/>
    </row>
    <row r="55" spans="1:15" s="43" customFormat="1" ht="12">
      <c r="A55" s="45" t="s">
        <v>72</v>
      </c>
      <c r="B55" s="45"/>
      <c r="C55" s="45">
        <v>-147925</v>
      </c>
      <c r="D55" s="45"/>
      <c r="E55" s="41">
        <v>-65671</v>
      </c>
      <c r="F55" s="45"/>
      <c r="G55" s="45"/>
      <c r="H55" s="45"/>
      <c r="I55" s="45"/>
      <c r="J55" s="45"/>
      <c r="K55" s="45"/>
      <c r="L55" s="45"/>
      <c r="M55" s="45"/>
      <c r="N55" s="45"/>
      <c r="O55" s="45"/>
    </row>
    <row r="56" spans="1:15" s="43" customFormat="1" ht="12">
      <c r="A56" s="45" t="s">
        <v>70</v>
      </c>
      <c r="B56" s="45"/>
      <c r="C56" s="45">
        <v>-146977</v>
      </c>
      <c r="D56" s="45"/>
      <c r="E56" s="41">
        <v>-28509</v>
      </c>
      <c r="F56" s="45"/>
      <c r="G56" s="45"/>
      <c r="H56" s="45"/>
      <c r="I56" s="45"/>
      <c r="J56" s="45"/>
      <c r="K56" s="45"/>
      <c r="L56" s="45"/>
      <c r="M56" s="45"/>
      <c r="N56" s="45"/>
      <c r="O56" s="45"/>
    </row>
    <row r="57" spans="1:15" s="43" customFormat="1" ht="12">
      <c r="A57" s="91" t="s">
        <v>151</v>
      </c>
      <c r="B57" s="91"/>
      <c r="C57" s="91">
        <f>SUM(C54:C56)</f>
        <v>-226799</v>
      </c>
      <c r="D57" s="91"/>
      <c r="E57" s="91">
        <f>SUM(E54:E56)</f>
        <v>-94180</v>
      </c>
      <c r="F57" s="45"/>
      <c r="G57" s="45"/>
      <c r="H57" s="45"/>
      <c r="I57" s="45"/>
      <c r="J57" s="45"/>
      <c r="K57" s="45"/>
      <c r="L57" s="45"/>
      <c r="M57" s="45"/>
      <c r="N57" s="45"/>
      <c r="O57" s="45"/>
    </row>
    <row r="58" spans="1:15" s="43" customFormat="1" ht="12.75" customHeight="1" hidden="1">
      <c r="A58" s="45" t="s">
        <v>107</v>
      </c>
      <c r="B58" s="45"/>
      <c r="C58" s="45">
        <v>-20619</v>
      </c>
      <c r="D58" s="45"/>
      <c r="E58" s="41">
        <v>-11043</v>
      </c>
      <c r="F58" s="45"/>
      <c r="G58" s="45"/>
      <c r="H58" s="45"/>
      <c r="I58" s="45"/>
      <c r="J58" s="45"/>
      <c r="K58" s="45"/>
      <c r="L58" s="45"/>
      <c r="M58" s="45"/>
      <c r="N58" s="45"/>
      <c r="O58" s="45"/>
    </row>
    <row r="59" spans="1:15" s="43" customFormat="1" ht="12.75" customHeight="1" hidden="1">
      <c r="A59" s="45"/>
      <c r="B59" s="45"/>
      <c r="C59" s="75">
        <f>SUM(C54:C55)</f>
        <v>-79822</v>
      </c>
      <c r="D59" s="56"/>
      <c r="E59" s="75">
        <f>SUM(E54:E58)</f>
        <v>-199403</v>
      </c>
      <c r="F59" s="45"/>
      <c r="G59" s="45"/>
      <c r="H59" s="45"/>
      <c r="I59" s="45"/>
      <c r="J59" s="45"/>
      <c r="K59" s="45"/>
      <c r="L59" s="45"/>
      <c r="M59" s="45"/>
      <c r="N59" s="45"/>
      <c r="O59" s="45"/>
    </row>
    <row r="60" spans="1:15" s="43" customFormat="1" ht="12.75" customHeight="1">
      <c r="A60" s="45"/>
      <c r="B60" s="45"/>
      <c r="C60" s="45"/>
      <c r="D60" s="45"/>
      <c r="E60" s="45"/>
      <c r="F60" s="45"/>
      <c r="G60" s="45"/>
      <c r="H60" s="45"/>
      <c r="I60" s="45"/>
      <c r="J60" s="45"/>
      <c r="K60" s="45"/>
      <c r="L60" s="45"/>
      <c r="M60" s="45"/>
      <c r="N60" s="45"/>
      <c r="O60" s="45"/>
    </row>
    <row r="61" spans="1:15" s="43" customFormat="1" ht="12">
      <c r="A61" s="45"/>
      <c r="B61" s="45"/>
      <c r="C61" s="56"/>
      <c r="D61" s="56"/>
      <c r="E61" s="56"/>
      <c r="F61" s="41"/>
      <c r="G61" s="45"/>
      <c r="H61" s="45"/>
      <c r="I61" s="45"/>
      <c r="J61" s="45"/>
      <c r="K61" s="45"/>
      <c r="L61" s="45"/>
      <c r="M61" s="45"/>
      <c r="N61" s="45"/>
      <c r="O61" s="45"/>
    </row>
    <row r="62" spans="1:15" s="43" customFormat="1" ht="12">
      <c r="A62" s="64" t="s">
        <v>159</v>
      </c>
      <c r="B62" s="64"/>
      <c r="C62" s="45">
        <f>+C57+C50+C41</f>
        <v>-1390466</v>
      </c>
      <c r="D62" s="45"/>
      <c r="E62" s="45">
        <f>+E57+E50+E41</f>
        <v>-2122928</v>
      </c>
      <c r="F62" s="45"/>
      <c r="G62" s="45"/>
      <c r="H62" s="45"/>
      <c r="I62" s="45"/>
      <c r="J62" s="45"/>
      <c r="K62" s="45"/>
      <c r="L62" s="45"/>
      <c r="M62" s="45"/>
      <c r="N62" s="45"/>
      <c r="O62" s="45"/>
    </row>
    <row r="63" spans="1:15" s="43" customFormat="1" ht="12">
      <c r="A63" s="64"/>
      <c r="B63" s="64"/>
      <c r="C63" s="45"/>
      <c r="D63" s="45"/>
      <c r="E63" s="45"/>
      <c r="F63" s="45"/>
      <c r="G63" s="45"/>
      <c r="H63" s="45"/>
      <c r="I63" s="45"/>
      <c r="J63" s="45"/>
      <c r="K63" s="45"/>
      <c r="L63" s="45"/>
      <c r="M63" s="45"/>
      <c r="N63" s="45"/>
      <c r="O63" s="45"/>
    </row>
    <row r="64" spans="1:15" s="43" customFormat="1" ht="12">
      <c r="A64" s="45" t="s">
        <v>355</v>
      </c>
      <c r="B64" s="64"/>
      <c r="C64" s="45">
        <v>0</v>
      </c>
      <c r="D64" s="45"/>
      <c r="E64" s="45">
        <v>-12142</v>
      </c>
      <c r="F64" s="45"/>
      <c r="G64" s="45"/>
      <c r="H64" s="45"/>
      <c r="I64" s="45"/>
      <c r="J64" s="45"/>
      <c r="K64" s="45"/>
      <c r="L64" s="45"/>
      <c r="M64" s="45"/>
      <c r="N64" s="45"/>
      <c r="O64" s="45"/>
    </row>
    <row r="65" spans="1:15" s="43" customFormat="1" ht="12">
      <c r="A65" s="64"/>
      <c r="B65" s="64"/>
      <c r="C65" s="45"/>
      <c r="D65" s="45"/>
      <c r="E65" s="45"/>
      <c r="F65" s="45"/>
      <c r="G65" s="45"/>
      <c r="H65" s="45"/>
      <c r="I65" s="45"/>
      <c r="J65" s="45"/>
      <c r="K65" s="45"/>
      <c r="L65" s="45"/>
      <c r="M65" s="45"/>
      <c r="N65" s="45"/>
      <c r="O65" s="45"/>
    </row>
    <row r="66" spans="1:5" s="45" customFormat="1" ht="12">
      <c r="A66" s="45" t="s">
        <v>160</v>
      </c>
      <c r="C66" s="45">
        <v>-1200904</v>
      </c>
      <c r="E66" s="41">
        <v>1773544</v>
      </c>
    </row>
    <row r="67" spans="1:15" s="43" customFormat="1" ht="12.75" thickBot="1">
      <c r="A67" s="106" t="s">
        <v>161</v>
      </c>
      <c r="B67" s="106"/>
      <c r="C67" s="107">
        <f>SUM(C62:C66)</f>
        <v>-2591370</v>
      </c>
      <c r="D67" s="107"/>
      <c r="E67" s="107">
        <f>SUM(E62:E66)</f>
        <v>-361526</v>
      </c>
      <c r="F67" s="45"/>
      <c r="G67" s="45"/>
      <c r="H67" s="45"/>
      <c r="I67" s="45"/>
      <c r="J67" s="45"/>
      <c r="K67" s="45"/>
      <c r="L67" s="45"/>
      <c r="M67" s="45"/>
      <c r="N67" s="45"/>
      <c r="O67" s="45"/>
    </row>
    <row r="68" spans="1:15" s="43" customFormat="1" ht="12">
      <c r="A68" s="45"/>
      <c r="B68" s="45"/>
      <c r="C68" s="89"/>
      <c r="D68" s="89"/>
      <c r="E68" s="89"/>
      <c r="F68" s="45"/>
      <c r="G68" s="45"/>
      <c r="H68" s="45"/>
      <c r="I68" s="45"/>
      <c r="J68" s="45"/>
      <c r="K68" s="45"/>
      <c r="L68" s="45"/>
      <c r="M68" s="45"/>
      <c r="N68" s="45"/>
      <c r="O68" s="45"/>
    </row>
    <row r="69" spans="1:15" s="43" customFormat="1" ht="12">
      <c r="A69" s="45"/>
      <c r="B69" s="45"/>
      <c r="C69" s="89"/>
      <c r="D69" s="89"/>
      <c r="E69" s="89"/>
      <c r="F69" s="45"/>
      <c r="G69" s="45"/>
      <c r="H69" s="45"/>
      <c r="I69" s="45"/>
      <c r="J69" s="45"/>
      <c r="K69" s="45"/>
      <c r="L69" s="45"/>
      <c r="M69" s="45"/>
      <c r="N69" s="45"/>
      <c r="O69" s="45"/>
    </row>
    <row r="70" spans="1:15" s="43" customFormat="1" ht="12">
      <c r="A70" s="45"/>
      <c r="B70" s="45"/>
      <c r="C70" s="89"/>
      <c r="D70" s="89"/>
      <c r="E70" s="89"/>
      <c r="F70" s="45"/>
      <c r="G70" s="45"/>
      <c r="H70" s="45"/>
      <c r="I70" s="45"/>
      <c r="J70" s="45"/>
      <c r="K70" s="45"/>
      <c r="L70" s="45"/>
      <c r="M70" s="45"/>
      <c r="N70" s="45"/>
      <c r="O70" s="45"/>
    </row>
    <row r="71" spans="1:15" s="43" customFormat="1" ht="12">
      <c r="A71" s="64" t="s">
        <v>162</v>
      </c>
      <c r="B71" s="45"/>
      <c r="C71" s="89"/>
      <c r="D71" s="89"/>
      <c r="E71" s="89"/>
      <c r="F71" s="45"/>
      <c r="G71" s="45"/>
      <c r="H71" s="45"/>
      <c r="I71" s="45"/>
      <c r="J71" s="45"/>
      <c r="K71" s="45"/>
      <c r="L71" s="45"/>
      <c r="M71" s="45"/>
      <c r="N71" s="45"/>
      <c r="O71" s="45"/>
    </row>
    <row r="72" spans="1:15" s="43" customFormat="1" ht="14.25" customHeight="1">
      <c r="A72" s="45" t="s">
        <v>175</v>
      </c>
      <c r="B72" s="45"/>
      <c r="C72" s="89">
        <v>299300</v>
      </c>
      <c r="D72" s="89"/>
      <c r="E72" s="89">
        <v>106912</v>
      </c>
      <c r="F72" s="45"/>
      <c r="G72" s="45"/>
      <c r="H72" s="45"/>
      <c r="I72" s="45"/>
      <c r="J72" s="45"/>
      <c r="K72" s="45"/>
      <c r="L72" s="45"/>
      <c r="M72" s="45"/>
      <c r="N72" s="45"/>
      <c r="O72" s="45"/>
    </row>
    <row r="73" spans="1:15" s="43" customFormat="1" ht="12">
      <c r="A73" s="45" t="s">
        <v>38</v>
      </c>
      <c r="B73" s="45"/>
      <c r="C73" s="108">
        <f>6906+390179+7304</f>
        <v>404389</v>
      </c>
      <c r="D73" s="89"/>
      <c r="E73" s="108">
        <v>213023</v>
      </c>
      <c r="F73" s="45"/>
      <c r="G73" s="45"/>
      <c r="H73" s="45"/>
      <c r="I73" s="45"/>
      <c r="J73" s="45"/>
      <c r="K73" s="45"/>
      <c r="L73" s="45"/>
      <c r="M73" s="45"/>
      <c r="N73" s="45"/>
      <c r="O73" s="45"/>
    </row>
    <row r="74" spans="1:15" s="43" customFormat="1" ht="12">
      <c r="A74" s="45" t="s">
        <v>174</v>
      </c>
      <c r="B74" s="45"/>
      <c r="C74" s="412">
        <v>-2995759</v>
      </c>
      <c r="D74" s="412"/>
      <c r="E74" s="412">
        <v>-681461</v>
      </c>
      <c r="F74" s="45"/>
      <c r="G74" s="45"/>
      <c r="H74" s="45"/>
      <c r="I74" s="45"/>
      <c r="J74" s="45"/>
      <c r="K74" s="45"/>
      <c r="L74" s="45"/>
      <c r="M74" s="45"/>
      <c r="N74" s="45"/>
      <c r="O74" s="45"/>
    </row>
    <row r="75" spans="1:15" s="43" customFormat="1" ht="12">
      <c r="A75" s="45"/>
      <c r="B75" s="45"/>
      <c r="C75" s="108">
        <f>SUM(C72:C74)</f>
        <v>-2292070</v>
      </c>
      <c r="D75" s="89"/>
      <c r="E75" s="108">
        <f>SUM(E72:E74)</f>
        <v>-361526</v>
      </c>
      <c r="F75" s="45"/>
      <c r="G75" s="45"/>
      <c r="H75" s="45"/>
      <c r="I75" s="45"/>
      <c r="J75" s="45"/>
      <c r="K75" s="45"/>
      <c r="L75" s="45"/>
      <c r="M75" s="45"/>
      <c r="N75" s="45"/>
      <c r="O75" s="45"/>
    </row>
    <row r="76" spans="1:15" s="43" customFormat="1" ht="12">
      <c r="A76" s="45" t="s">
        <v>260</v>
      </c>
      <c r="B76" s="45"/>
      <c r="C76" s="108">
        <v>-299300</v>
      </c>
      <c r="D76" s="89"/>
      <c r="E76" s="108">
        <v>0</v>
      </c>
      <c r="F76" s="45"/>
      <c r="G76" s="45"/>
      <c r="H76" s="45"/>
      <c r="I76" s="45"/>
      <c r="J76" s="45"/>
      <c r="K76" s="45"/>
      <c r="L76" s="45"/>
      <c r="M76" s="45"/>
      <c r="N76" s="45"/>
      <c r="O76" s="45"/>
    </row>
    <row r="77" spans="1:15" s="43" customFormat="1" ht="12.75" thickBot="1">
      <c r="A77" s="106" t="s">
        <v>161</v>
      </c>
      <c r="B77" s="106"/>
      <c r="C77" s="107">
        <f>+C75+C76</f>
        <v>-2591370</v>
      </c>
      <c r="D77" s="107"/>
      <c r="E77" s="107">
        <f>+E75+E76</f>
        <v>-361526</v>
      </c>
      <c r="F77" s="45"/>
      <c r="G77" s="45"/>
      <c r="H77" s="45"/>
      <c r="I77" s="45"/>
      <c r="J77" s="45"/>
      <c r="K77" s="45"/>
      <c r="L77" s="45"/>
      <c r="M77" s="45"/>
      <c r="N77" s="45"/>
      <c r="O77" s="45"/>
    </row>
    <row r="78" spans="1:15" s="43" customFormat="1" ht="12">
      <c r="A78" s="45"/>
      <c r="B78" s="45"/>
      <c r="C78" s="604">
        <f>+C67-C77</f>
        <v>0</v>
      </c>
      <c r="D78" s="89"/>
      <c r="E78" s="89">
        <f>+E67-E77</f>
        <v>0</v>
      </c>
      <c r="F78" s="45"/>
      <c r="G78" s="45"/>
      <c r="H78" s="45"/>
      <c r="I78" s="45"/>
      <c r="J78" s="45"/>
      <c r="K78" s="45"/>
      <c r="L78" s="45"/>
      <c r="M78" s="45"/>
      <c r="N78" s="45"/>
      <c r="O78" s="45"/>
    </row>
    <row r="79" spans="1:15" s="43" customFormat="1" ht="12.75" customHeight="1">
      <c r="A79" s="45"/>
      <c r="B79" s="45"/>
      <c r="C79" s="306"/>
      <c r="D79" s="45"/>
      <c r="E79" s="45"/>
      <c r="F79" s="45"/>
      <c r="G79" s="45"/>
      <c r="H79" s="45"/>
      <c r="I79" s="45"/>
      <c r="J79" s="45"/>
      <c r="K79" s="45"/>
      <c r="L79" s="45"/>
      <c r="M79" s="45"/>
      <c r="N79" s="45"/>
      <c r="O79" s="45"/>
    </row>
    <row r="80" spans="1:15" ht="12.75" customHeight="1">
      <c r="A80" s="29" t="s">
        <v>103</v>
      </c>
      <c r="B80" s="27"/>
      <c r="C80" s="502"/>
      <c r="D80" s="27"/>
      <c r="E80" s="27"/>
      <c r="F80" s="11"/>
      <c r="G80" s="11"/>
      <c r="H80" s="11"/>
      <c r="I80" s="11"/>
      <c r="J80" s="11"/>
      <c r="K80" s="11"/>
      <c r="L80" s="11"/>
      <c r="M80" s="11"/>
      <c r="N80" s="11"/>
      <c r="O80" s="11"/>
    </row>
    <row r="81" spans="1:15" ht="29.25" customHeight="1">
      <c r="A81" s="632" t="s">
        <v>229</v>
      </c>
      <c r="B81" s="632"/>
      <c r="C81" s="632"/>
      <c r="D81" s="632"/>
      <c r="E81" s="632"/>
      <c r="F81" s="11"/>
      <c r="G81" s="11"/>
      <c r="H81" s="11"/>
      <c r="I81" s="11"/>
      <c r="J81" s="11"/>
      <c r="K81" s="11"/>
      <c r="L81" s="11"/>
      <c r="M81" s="11"/>
      <c r="N81" s="11"/>
      <c r="O81" s="11"/>
    </row>
    <row r="82" spans="1:15" ht="12.75">
      <c r="A82" s="27"/>
      <c r="B82" s="11"/>
      <c r="D82" s="11"/>
      <c r="E82" s="11"/>
      <c r="F82" s="11"/>
      <c r="G82" s="11"/>
      <c r="H82" s="11"/>
      <c r="I82" s="11"/>
      <c r="J82" s="11"/>
      <c r="K82" s="11"/>
      <c r="L82" s="11"/>
      <c r="M82" s="11"/>
      <c r="N82" s="11"/>
      <c r="O82" s="11"/>
    </row>
    <row r="83" spans="1:15" ht="12.75">
      <c r="A83" s="8"/>
      <c r="B83" s="11"/>
      <c r="D83" s="11"/>
      <c r="E83" s="11"/>
      <c r="F83" s="11"/>
      <c r="G83" s="11"/>
      <c r="H83" s="11"/>
      <c r="I83" s="11"/>
      <c r="J83" s="11"/>
      <c r="K83" s="11"/>
      <c r="L83" s="11"/>
      <c r="M83" s="11"/>
      <c r="N83" s="11"/>
      <c r="O83" s="11"/>
    </row>
    <row r="84" spans="1:15" ht="12.75">
      <c r="A84" s="11"/>
      <c r="B84" s="11"/>
      <c r="D84" s="11"/>
      <c r="E84" s="11"/>
      <c r="F84" s="11"/>
      <c r="G84" s="11"/>
      <c r="H84" s="11"/>
      <c r="I84" s="11"/>
      <c r="J84" s="11"/>
      <c r="K84" s="11"/>
      <c r="L84" s="11"/>
      <c r="M84" s="11"/>
      <c r="N84" s="11"/>
      <c r="O84" s="11"/>
    </row>
    <row r="85" spans="1:15" ht="12.75">
      <c r="A85" s="11"/>
      <c r="B85" s="11"/>
      <c r="C85" s="307"/>
      <c r="D85" s="11"/>
      <c r="E85" s="11"/>
      <c r="F85" s="11"/>
      <c r="G85" s="11"/>
      <c r="H85" s="11"/>
      <c r="I85" s="11"/>
      <c r="J85" s="11"/>
      <c r="K85" s="11"/>
      <c r="L85" s="11"/>
      <c r="M85" s="11"/>
      <c r="N85" s="11"/>
      <c r="O85" s="11"/>
    </row>
    <row r="86" spans="1:15" ht="12.75">
      <c r="A86" s="11"/>
      <c r="B86" s="11"/>
      <c r="D86" s="11"/>
      <c r="E86" s="11"/>
      <c r="F86" s="11"/>
      <c r="G86" s="11"/>
      <c r="H86" s="11"/>
      <c r="I86" s="11"/>
      <c r="J86" s="11"/>
      <c r="K86" s="11"/>
      <c r="L86" s="11"/>
      <c r="M86" s="11"/>
      <c r="N86" s="11"/>
      <c r="O86" s="11"/>
    </row>
    <row r="87" spans="1:15" ht="12.75">
      <c r="A87" s="11"/>
      <c r="B87" s="11"/>
      <c r="D87" s="11"/>
      <c r="E87" s="11"/>
      <c r="F87" s="11"/>
      <c r="G87" s="11"/>
      <c r="H87" s="11"/>
      <c r="I87" s="11"/>
      <c r="J87" s="11"/>
      <c r="K87" s="11"/>
      <c r="L87" s="11"/>
      <c r="M87" s="11"/>
      <c r="N87" s="11"/>
      <c r="O87" s="11"/>
    </row>
    <row r="88" spans="1:15" ht="12.75">
      <c r="A88" s="11"/>
      <c r="B88" s="11"/>
      <c r="D88" s="11"/>
      <c r="E88" s="11"/>
      <c r="F88" s="11"/>
      <c r="G88" s="11"/>
      <c r="H88" s="11"/>
      <c r="I88" s="11"/>
      <c r="J88" s="11"/>
      <c r="K88" s="11"/>
      <c r="L88" s="11"/>
      <c r="M88" s="11"/>
      <c r="N88" s="11"/>
      <c r="O88" s="11"/>
    </row>
    <row r="89" spans="1:15" ht="12.75">
      <c r="A89" s="11"/>
      <c r="B89" s="11"/>
      <c r="D89" s="11"/>
      <c r="E89" s="11"/>
      <c r="F89" s="11"/>
      <c r="G89" s="11"/>
      <c r="H89" s="11"/>
      <c r="I89" s="11"/>
      <c r="J89" s="11"/>
      <c r="K89" s="11"/>
      <c r="L89" s="11"/>
      <c r="M89" s="11"/>
      <c r="N89" s="11"/>
      <c r="O89" s="11"/>
    </row>
    <row r="90" spans="1:15" ht="12.75">
      <c r="A90" s="11"/>
      <c r="B90" s="11"/>
      <c r="D90" s="11"/>
      <c r="E90" s="11"/>
      <c r="F90" s="11"/>
      <c r="G90" s="11"/>
      <c r="H90" s="11"/>
      <c r="I90" s="11"/>
      <c r="J90" s="11"/>
      <c r="K90" s="11"/>
      <c r="L90" s="11"/>
      <c r="M90" s="11"/>
      <c r="N90" s="11"/>
      <c r="O90" s="11"/>
    </row>
    <row r="91" spans="1:15" ht="12.75">
      <c r="A91" s="11"/>
      <c r="B91" s="11"/>
      <c r="D91" s="11"/>
      <c r="E91" s="11"/>
      <c r="F91" s="11"/>
      <c r="G91" s="11"/>
      <c r="H91" s="11"/>
      <c r="I91" s="11"/>
      <c r="J91" s="11"/>
      <c r="K91" s="11"/>
      <c r="L91" s="11"/>
      <c r="M91" s="11"/>
      <c r="N91" s="11"/>
      <c r="O91" s="11"/>
    </row>
  </sheetData>
  <sheetProtection/>
  <mergeCells count="5">
    <mergeCell ref="A81:E81"/>
    <mergeCell ref="A8:E8"/>
    <mergeCell ref="A9:E9"/>
    <mergeCell ref="A4:J4"/>
    <mergeCell ref="A5:J5"/>
  </mergeCells>
  <hyperlinks>
    <hyperlink ref="B1" r:id="rId1" display="http://www.smrhrgroup.com/"/>
  </hyperlinks>
  <printOptions horizontalCentered="1"/>
  <pageMargins left="0.5905511811023623" right="0" top="0.1968503937007874" bottom="0.1968503937007874" header="0.11811023622047245" footer="0.1968503937007874"/>
  <pageSetup horizontalDpi="600" verticalDpi="600" orientation="portrait" paperSize="9" scale="78" r:id="rId3"/>
  <headerFooter alignWithMargins="0">
    <oddFooter>&amp;L&amp;"Arial,Italic"&amp;8&amp;D&amp;C&amp;8P&amp;"Arial,Italic"age &amp;P&amp;R&amp;"Arial,Italic"&amp;8&amp;F-&amp;A</oddFooter>
  </headerFooter>
  <drawing r:id="rId2"/>
</worksheet>
</file>

<file path=xl/worksheets/sheet5.xml><?xml version="1.0" encoding="utf-8"?>
<worksheet xmlns="http://schemas.openxmlformats.org/spreadsheetml/2006/main" xmlns:r="http://schemas.openxmlformats.org/officeDocument/2006/relationships">
  <sheetPr>
    <tabColor indexed="10"/>
  </sheetPr>
  <dimension ref="A1:IJ216"/>
  <sheetViews>
    <sheetView tabSelected="1" view="pageBreakPreview" zoomScale="110" zoomScaleSheetLayoutView="110" workbookViewId="0" topLeftCell="A37">
      <selection activeCell="AA49" sqref="AA49"/>
    </sheetView>
  </sheetViews>
  <sheetFormatPr defaultColWidth="9.140625" defaultRowHeight="12.75"/>
  <cols>
    <col min="1" max="1" width="3.7109375" style="120" customWidth="1"/>
    <col min="2" max="2" width="12.57421875" style="109" customWidth="1"/>
    <col min="3" max="3" width="11.7109375" style="109" customWidth="1"/>
    <col min="4" max="5" width="9.7109375" style="109" customWidth="1"/>
    <col min="6" max="6" width="11.140625" style="109" customWidth="1"/>
    <col min="7" max="7" width="11.8515625" style="109" customWidth="1"/>
    <col min="8" max="8" width="9.7109375" style="109" customWidth="1"/>
    <col min="9" max="9" width="10.421875" style="112" customWidth="1"/>
    <col min="10" max="10" width="8.8515625" style="112" customWidth="1"/>
    <col min="11" max="11" width="12.7109375" style="112" bestFit="1" customWidth="1"/>
    <col min="12" max="12" width="0.2890625" style="109" hidden="1" customWidth="1"/>
    <col min="13" max="13" width="9.140625" style="109" hidden="1" customWidth="1"/>
    <col min="14" max="14" width="6.8515625" style="118" hidden="1" customWidth="1"/>
    <col min="15" max="15" width="2.140625" style="118" hidden="1" customWidth="1"/>
    <col min="16" max="16" width="0" style="494" hidden="1" customWidth="1"/>
    <col min="17" max="17" width="8.140625" style="109" hidden="1" customWidth="1"/>
    <col min="18" max="18" width="8.8515625" style="109" hidden="1" customWidth="1"/>
    <col min="19" max="19" width="9.8515625" style="518" hidden="1" customWidth="1"/>
    <col min="20" max="20" width="6.57421875" style="109" hidden="1" customWidth="1"/>
    <col min="21" max="21" width="7.7109375" style="109" hidden="1" customWidth="1"/>
    <col min="22" max="22" width="11.8515625" style="109" hidden="1" customWidth="1"/>
    <col min="23" max="23" width="9.8515625" style="109" hidden="1" customWidth="1"/>
    <col min="24" max="24" width="8.140625" style="109" hidden="1" customWidth="1"/>
    <col min="25" max="25" width="10.28125" style="109" hidden="1" customWidth="1"/>
    <col min="26" max="16384" width="9.140625" style="109" customWidth="1"/>
  </cols>
  <sheetData>
    <row r="1" spans="7:11" ht="15">
      <c r="G1" s="124"/>
      <c r="H1" s="125"/>
      <c r="I1" s="126"/>
      <c r="J1" s="126"/>
      <c r="K1" s="126"/>
    </row>
    <row r="2" spans="6:10" ht="17.25" customHeight="1">
      <c r="F2" s="127" t="s">
        <v>69</v>
      </c>
      <c r="H2" s="125"/>
      <c r="I2" s="126"/>
      <c r="J2" s="126"/>
    </row>
    <row r="3" spans="7:11" ht="15">
      <c r="G3" s="124"/>
      <c r="H3" s="125"/>
      <c r="I3" s="126"/>
      <c r="J3" s="126"/>
      <c r="K3" s="126"/>
    </row>
    <row r="4" spans="4:7" ht="12.75" customHeight="1" hidden="1">
      <c r="D4" s="110"/>
      <c r="E4" s="110"/>
      <c r="G4" s="111"/>
    </row>
    <row r="5" spans="1:19" s="394" customFormat="1" ht="12.75" customHeight="1">
      <c r="A5" s="476" t="s">
        <v>234</v>
      </c>
      <c r="B5" s="480"/>
      <c r="C5" s="477" t="s">
        <v>235</v>
      </c>
      <c r="D5" s="481"/>
      <c r="E5" s="481"/>
      <c r="I5" s="395"/>
      <c r="J5" s="395"/>
      <c r="K5" s="395"/>
      <c r="N5" s="396"/>
      <c r="O5" s="396"/>
      <c r="P5" s="494"/>
      <c r="S5" s="518"/>
    </row>
    <row r="6" spans="1:244" ht="12.75" customHeight="1">
      <c r="A6" s="605"/>
      <c r="B6" s="389"/>
      <c r="C6" s="605"/>
      <c r="D6" s="389"/>
      <c r="E6" s="389"/>
      <c r="F6" s="605"/>
      <c r="G6" s="389"/>
      <c r="H6" s="605"/>
      <c r="I6" s="389"/>
      <c r="J6" s="605"/>
      <c r="K6" s="389"/>
      <c r="L6" s="605"/>
      <c r="M6" s="389"/>
      <c r="N6" s="605"/>
      <c r="O6" s="389"/>
      <c r="P6" s="489"/>
      <c r="Q6" s="389"/>
      <c r="R6" s="389"/>
      <c r="S6" s="519"/>
      <c r="T6" s="389"/>
      <c r="U6" s="605"/>
      <c r="V6" s="389"/>
      <c r="W6" s="605"/>
      <c r="X6" s="389"/>
      <c r="Y6" s="605"/>
      <c r="Z6" s="389"/>
      <c r="AA6" s="605"/>
      <c r="AB6" s="389"/>
      <c r="AC6" s="605"/>
      <c r="AD6" s="389"/>
      <c r="AE6" s="605"/>
      <c r="AF6" s="389"/>
      <c r="AG6" s="605"/>
      <c r="AH6" s="389"/>
      <c r="AI6" s="605"/>
      <c r="AJ6" s="389"/>
      <c r="AK6" s="605"/>
      <c r="AL6" s="389"/>
      <c r="AM6" s="605"/>
      <c r="AN6" s="389"/>
      <c r="AO6" s="605"/>
      <c r="AP6" s="389"/>
      <c r="AQ6" s="605"/>
      <c r="AR6" s="389"/>
      <c r="AS6" s="605"/>
      <c r="AT6" s="389"/>
      <c r="AU6" s="605"/>
      <c r="AV6" s="389"/>
      <c r="AW6" s="605"/>
      <c r="AX6" s="389"/>
      <c r="AY6" s="605"/>
      <c r="AZ6" s="389"/>
      <c r="BA6" s="605"/>
      <c r="BB6" s="389"/>
      <c r="BC6" s="605"/>
      <c r="BD6" s="389"/>
      <c r="BE6" s="605"/>
      <c r="BF6" s="389"/>
      <c r="BG6" s="605"/>
      <c r="BH6" s="389"/>
      <c r="BI6" s="605"/>
      <c r="BJ6" s="389"/>
      <c r="BK6" s="605"/>
      <c r="BL6" s="389"/>
      <c r="BM6" s="605"/>
      <c r="BN6" s="389"/>
      <c r="BO6" s="605"/>
      <c r="BP6" s="389"/>
      <c r="BQ6" s="605"/>
      <c r="BR6" s="389"/>
      <c r="BS6" s="605"/>
      <c r="BT6" s="389"/>
      <c r="BU6" s="605"/>
      <c r="BV6" s="389"/>
      <c r="BW6" s="605"/>
      <c r="BX6" s="389"/>
      <c r="BY6" s="605"/>
      <c r="BZ6" s="389"/>
      <c r="CA6" s="605"/>
      <c r="CB6" s="389"/>
      <c r="CC6" s="605"/>
      <c r="CD6" s="389"/>
      <c r="CE6" s="605"/>
      <c r="CF6" s="389"/>
      <c r="CG6" s="605"/>
      <c r="CH6" s="389"/>
      <c r="CI6" s="605"/>
      <c r="CJ6" s="389"/>
      <c r="CK6" s="605"/>
      <c r="CL6" s="389"/>
      <c r="CM6" s="605"/>
      <c r="CN6" s="389"/>
      <c r="CO6" s="605"/>
      <c r="CP6" s="389"/>
      <c r="CQ6" s="605"/>
      <c r="CR6" s="389"/>
      <c r="CS6" s="605"/>
      <c r="CT6" s="389"/>
      <c r="CU6" s="605"/>
      <c r="CV6" s="389"/>
      <c r="CW6" s="605"/>
      <c r="CX6" s="389"/>
      <c r="CY6" s="605"/>
      <c r="CZ6" s="389"/>
      <c r="DA6" s="605"/>
      <c r="DB6" s="389"/>
      <c r="DC6" s="605"/>
      <c r="DD6" s="389"/>
      <c r="DE6" s="605"/>
      <c r="DF6" s="389"/>
      <c r="DG6" s="605"/>
      <c r="DH6" s="389"/>
      <c r="DI6" s="605"/>
      <c r="DJ6" s="389"/>
      <c r="DK6" s="605"/>
      <c r="DL6" s="389"/>
      <c r="DM6" s="605"/>
      <c r="DN6" s="389"/>
      <c r="DO6" s="605"/>
      <c r="DP6" s="389"/>
      <c r="DQ6" s="605"/>
      <c r="DR6" s="389"/>
      <c r="DS6" s="605"/>
      <c r="DT6" s="389"/>
      <c r="DU6" s="605"/>
      <c r="DV6" s="389"/>
      <c r="DW6" s="605"/>
      <c r="DX6" s="389"/>
      <c r="DY6" s="605"/>
      <c r="DZ6" s="389"/>
      <c r="EA6" s="605"/>
      <c r="EB6" s="389"/>
      <c r="EC6" s="605"/>
      <c r="ED6" s="389"/>
      <c r="EE6" s="605"/>
      <c r="EF6" s="389"/>
      <c r="EG6" s="605"/>
      <c r="EH6" s="389"/>
      <c r="EI6" s="605"/>
      <c r="EJ6" s="389"/>
      <c r="EK6" s="605"/>
      <c r="EL6" s="389"/>
      <c r="EM6" s="605"/>
      <c r="EN6" s="389"/>
      <c r="EO6" s="605"/>
      <c r="EP6" s="389"/>
      <c r="EQ6" s="605"/>
      <c r="ER6" s="389"/>
      <c r="ES6" s="605"/>
      <c r="ET6" s="389"/>
      <c r="EU6" s="605"/>
      <c r="EV6" s="389"/>
      <c r="EW6" s="605"/>
      <c r="EX6" s="389"/>
      <c r="EY6" s="605"/>
      <c r="EZ6" s="389"/>
      <c r="FA6" s="605"/>
      <c r="FB6" s="389"/>
      <c r="FC6" s="605"/>
      <c r="FD6" s="389"/>
      <c r="FE6" s="605"/>
      <c r="FF6" s="389"/>
      <c r="FG6" s="605"/>
      <c r="FH6" s="389"/>
      <c r="FI6" s="605"/>
      <c r="FJ6" s="389"/>
      <c r="FK6" s="605"/>
      <c r="FL6" s="389"/>
      <c r="FM6" s="605"/>
      <c r="FN6" s="389"/>
      <c r="FO6" s="605"/>
      <c r="FP6" s="389"/>
      <c r="FQ6" s="605"/>
      <c r="FR6" s="389"/>
      <c r="FS6" s="605"/>
      <c r="FT6" s="389"/>
      <c r="FU6" s="605"/>
      <c r="FV6" s="389"/>
      <c r="FW6" s="605"/>
      <c r="FX6" s="389"/>
      <c r="FY6" s="605"/>
      <c r="FZ6" s="389"/>
      <c r="GA6" s="605"/>
      <c r="GB6" s="389"/>
      <c r="GC6" s="605"/>
      <c r="GD6" s="389"/>
      <c r="GE6" s="605"/>
      <c r="GF6" s="389"/>
      <c r="GG6" s="605"/>
      <c r="GH6" s="389"/>
      <c r="GI6" s="605"/>
      <c r="GJ6" s="389"/>
      <c r="GK6" s="605"/>
      <c r="GL6" s="389"/>
      <c r="GM6" s="605"/>
      <c r="GN6" s="389"/>
      <c r="GO6" s="605"/>
      <c r="GP6" s="389"/>
      <c r="GQ6" s="605"/>
      <c r="GR6" s="389"/>
      <c r="GS6" s="605"/>
      <c r="GT6" s="389"/>
      <c r="GU6" s="605"/>
      <c r="GV6" s="389"/>
      <c r="GW6" s="605"/>
      <c r="GX6" s="389"/>
      <c r="GY6" s="605"/>
      <c r="GZ6" s="389"/>
      <c r="HA6" s="605"/>
      <c r="HB6" s="389"/>
      <c r="HC6" s="605"/>
      <c r="HD6" s="389"/>
      <c r="HE6" s="605"/>
      <c r="HF6" s="389"/>
      <c r="HG6" s="605"/>
      <c r="HH6" s="389"/>
      <c r="HI6" s="605"/>
      <c r="HJ6" s="389"/>
      <c r="HK6" s="605"/>
      <c r="HL6" s="389"/>
      <c r="HM6" s="605"/>
      <c r="HN6" s="389"/>
      <c r="HO6" s="605"/>
      <c r="HP6" s="389"/>
      <c r="HQ6" s="605"/>
      <c r="HR6" s="389"/>
      <c r="HS6" s="605"/>
      <c r="HT6" s="389"/>
      <c r="HU6" s="605"/>
      <c r="HV6" s="389"/>
      <c r="HW6" s="605"/>
      <c r="HX6" s="389"/>
      <c r="HY6" s="605"/>
      <c r="HZ6" s="389"/>
      <c r="IA6" s="605"/>
      <c r="IB6" s="389"/>
      <c r="IC6" s="605"/>
      <c r="ID6" s="389"/>
      <c r="IE6" s="605"/>
      <c r="IF6" s="389"/>
      <c r="IG6" s="605"/>
      <c r="IH6" s="389"/>
      <c r="II6" s="605"/>
      <c r="IJ6" s="389"/>
    </row>
    <row r="7" spans="1:19" s="113" customFormat="1" ht="14.25" customHeight="1">
      <c r="A7" s="657" t="s">
        <v>157</v>
      </c>
      <c r="B7" s="657"/>
      <c r="C7" s="657"/>
      <c r="D7" s="657"/>
      <c r="E7" s="657"/>
      <c r="F7" s="657"/>
      <c r="G7" s="657"/>
      <c r="H7" s="657"/>
      <c r="I7" s="657"/>
      <c r="J7" s="657"/>
      <c r="K7" s="657"/>
      <c r="L7" s="413"/>
      <c r="M7" s="413"/>
      <c r="N7" s="344"/>
      <c r="O7" s="344"/>
      <c r="P7" s="495"/>
      <c r="S7" s="520"/>
    </row>
    <row r="8" spans="1:19" s="113" customFormat="1" ht="14.25" customHeight="1">
      <c r="A8" s="657" t="s">
        <v>349</v>
      </c>
      <c r="B8" s="657"/>
      <c r="C8" s="657"/>
      <c r="D8" s="657"/>
      <c r="E8" s="657"/>
      <c r="F8" s="657"/>
      <c r="G8" s="657"/>
      <c r="H8" s="657"/>
      <c r="I8" s="657"/>
      <c r="J8" s="657"/>
      <c r="K8" s="657"/>
      <c r="L8" s="413"/>
      <c r="M8" s="413"/>
      <c r="N8" s="344"/>
      <c r="O8" s="344"/>
      <c r="P8" s="495"/>
      <c r="S8" s="520"/>
    </row>
    <row r="9" spans="1:13" ht="12.75" customHeight="1">
      <c r="A9" s="414"/>
      <c r="B9" s="415"/>
      <c r="C9" s="415"/>
      <c r="D9" s="415"/>
      <c r="E9" s="415"/>
      <c r="F9" s="415"/>
      <c r="G9" s="415"/>
      <c r="H9" s="415"/>
      <c r="I9" s="416"/>
      <c r="J9" s="416"/>
      <c r="K9" s="416"/>
      <c r="L9" s="415"/>
      <c r="M9" s="415"/>
    </row>
    <row r="10" spans="1:13" ht="21" customHeight="1">
      <c r="A10" s="658" t="s">
        <v>323</v>
      </c>
      <c r="B10" s="658"/>
      <c r="C10" s="658"/>
      <c r="D10" s="658"/>
      <c r="E10" s="658"/>
      <c r="F10" s="658"/>
      <c r="G10" s="658"/>
      <c r="H10" s="658"/>
      <c r="I10" s="658"/>
      <c r="J10" s="658"/>
      <c r="K10" s="658"/>
      <c r="L10" s="415"/>
      <c r="M10" s="415"/>
    </row>
    <row r="11" spans="1:13" ht="12.75" customHeight="1">
      <c r="A11" s="414"/>
      <c r="B11" s="415"/>
      <c r="C11" s="415"/>
      <c r="D11" s="415"/>
      <c r="E11" s="415"/>
      <c r="F11" s="415"/>
      <c r="G11" s="415"/>
      <c r="H11" s="415"/>
      <c r="I11" s="416"/>
      <c r="J11" s="416"/>
      <c r="K11" s="416"/>
      <c r="L11" s="415"/>
      <c r="M11" s="415"/>
    </row>
    <row r="12" spans="1:13" ht="12.75" customHeight="1">
      <c r="A12" s="414"/>
      <c r="B12" s="415"/>
      <c r="C12" s="415"/>
      <c r="D12" s="415"/>
      <c r="E12" s="415"/>
      <c r="F12" s="415"/>
      <c r="G12" s="415"/>
      <c r="H12" s="415"/>
      <c r="I12" s="416"/>
      <c r="J12" s="416"/>
      <c r="K12" s="416"/>
      <c r="L12" s="415"/>
      <c r="M12" s="415"/>
    </row>
    <row r="13" spans="1:13" ht="12.75" customHeight="1">
      <c r="A13" s="423" t="s">
        <v>73</v>
      </c>
      <c r="B13" s="424" t="s">
        <v>118</v>
      </c>
      <c r="C13" s="416"/>
      <c r="D13" s="416"/>
      <c r="E13" s="416"/>
      <c r="F13" s="416"/>
      <c r="G13" s="416"/>
      <c r="H13" s="416"/>
      <c r="I13" s="416"/>
      <c r="J13" s="416"/>
      <c r="K13" s="416"/>
      <c r="L13" s="415"/>
      <c r="M13" s="415"/>
    </row>
    <row r="14" spans="1:19" s="112" customFormat="1" ht="151.5" customHeight="1">
      <c r="A14" s="417"/>
      <c r="B14" s="641" t="s">
        <v>324</v>
      </c>
      <c r="C14" s="641"/>
      <c r="D14" s="641"/>
      <c r="E14" s="641"/>
      <c r="F14" s="641"/>
      <c r="G14" s="641"/>
      <c r="H14" s="641"/>
      <c r="I14" s="641"/>
      <c r="J14" s="641"/>
      <c r="K14" s="641"/>
      <c r="L14" s="416"/>
      <c r="M14" s="416"/>
      <c r="N14" s="114"/>
      <c r="O14" s="114"/>
      <c r="P14" s="496"/>
      <c r="Q14" s="109"/>
      <c r="S14" s="521"/>
    </row>
    <row r="15" spans="1:13" ht="15">
      <c r="A15" s="417"/>
      <c r="B15" s="424"/>
      <c r="C15" s="416"/>
      <c r="D15" s="416"/>
      <c r="E15" s="416"/>
      <c r="F15" s="416"/>
      <c r="G15" s="416"/>
      <c r="H15" s="416"/>
      <c r="I15" s="416"/>
      <c r="J15" s="416"/>
      <c r="K15" s="416"/>
      <c r="L15" s="419"/>
      <c r="M15" s="419"/>
    </row>
    <row r="16" spans="1:13" ht="12.75" customHeight="1">
      <c r="A16" s="423" t="s">
        <v>74</v>
      </c>
      <c r="B16" s="424" t="s">
        <v>112</v>
      </c>
      <c r="C16" s="416"/>
      <c r="D16" s="416"/>
      <c r="E16" s="416"/>
      <c r="F16" s="416"/>
      <c r="G16" s="416"/>
      <c r="H16" s="416"/>
      <c r="I16" s="416"/>
      <c r="J16" s="416"/>
      <c r="K16" s="416"/>
      <c r="L16" s="415"/>
      <c r="M16" s="415"/>
    </row>
    <row r="17" spans="1:13" ht="30.75" customHeight="1">
      <c r="A17" s="423"/>
      <c r="B17" s="641" t="s">
        <v>262</v>
      </c>
      <c r="C17" s="641"/>
      <c r="D17" s="641"/>
      <c r="E17" s="641"/>
      <c r="F17" s="641"/>
      <c r="G17" s="641"/>
      <c r="H17" s="641"/>
      <c r="I17" s="641"/>
      <c r="J17" s="641"/>
      <c r="K17" s="641"/>
      <c r="L17" s="415"/>
      <c r="M17" s="415"/>
    </row>
    <row r="18" spans="1:13" ht="12.75" customHeight="1">
      <c r="A18" s="423"/>
      <c r="B18" s="424"/>
      <c r="C18" s="438"/>
      <c r="D18" s="416"/>
      <c r="E18" s="416"/>
      <c r="F18" s="416"/>
      <c r="G18" s="416"/>
      <c r="H18" s="416"/>
      <c r="I18" s="416"/>
      <c r="J18" s="416"/>
      <c r="K18" s="416"/>
      <c r="L18" s="415"/>
      <c r="M18" s="415"/>
    </row>
    <row r="19" spans="1:13" ht="12.75" customHeight="1">
      <c r="A19" s="423" t="s">
        <v>75</v>
      </c>
      <c r="B19" s="424" t="s">
        <v>113</v>
      </c>
      <c r="C19" s="416"/>
      <c r="D19" s="416"/>
      <c r="E19" s="416"/>
      <c r="F19" s="416"/>
      <c r="G19" s="416"/>
      <c r="H19" s="416"/>
      <c r="I19" s="416"/>
      <c r="J19" s="416"/>
      <c r="K19" s="416"/>
      <c r="L19" s="415"/>
      <c r="M19" s="415"/>
    </row>
    <row r="20" spans="1:13" ht="17.25" customHeight="1">
      <c r="A20" s="423"/>
      <c r="B20" s="641" t="s">
        <v>265</v>
      </c>
      <c r="C20" s="641"/>
      <c r="D20" s="641"/>
      <c r="E20" s="641"/>
      <c r="F20" s="641"/>
      <c r="G20" s="641"/>
      <c r="H20" s="641"/>
      <c r="I20" s="641"/>
      <c r="J20" s="641"/>
      <c r="K20" s="641"/>
      <c r="L20" s="415"/>
      <c r="M20" s="415"/>
    </row>
    <row r="21" spans="1:13" ht="12.75" customHeight="1">
      <c r="A21" s="423"/>
      <c r="B21" s="424"/>
      <c r="C21" s="416"/>
      <c r="D21" s="416"/>
      <c r="E21" s="416"/>
      <c r="F21" s="416"/>
      <c r="G21" s="416"/>
      <c r="H21" s="416"/>
      <c r="I21" s="416"/>
      <c r="J21" s="416"/>
      <c r="K21" s="416"/>
      <c r="L21" s="415"/>
      <c r="M21" s="415"/>
    </row>
    <row r="22" spans="1:13" ht="13.5" customHeight="1">
      <c r="A22" s="423" t="s">
        <v>76</v>
      </c>
      <c r="B22" s="424" t="s">
        <v>114</v>
      </c>
      <c r="C22" s="416"/>
      <c r="D22" s="416"/>
      <c r="E22" s="416"/>
      <c r="F22" s="416"/>
      <c r="G22" s="416"/>
      <c r="H22" s="416"/>
      <c r="I22" s="416"/>
      <c r="J22" s="416"/>
      <c r="K22" s="416"/>
      <c r="L22" s="415"/>
      <c r="M22" s="415"/>
    </row>
    <row r="23" spans="1:13" ht="30" customHeight="1">
      <c r="A23" s="417"/>
      <c r="B23" s="641" t="s">
        <v>266</v>
      </c>
      <c r="C23" s="641"/>
      <c r="D23" s="641"/>
      <c r="E23" s="641"/>
      <c r="F23" s="641"/>
      <c r="G23" s="641"/>
      <c r="H23" s="641"/>
      <c r="I23" s="641"/>
      <c r="J23" s="641"/>
      <c r="K23" s="641"/>
      <c r="L23" s="415"/>
      <c r="M23" s="415"/>
    </row>
    <row r="24" spans="1:13" ht="13.5" customHeight="1">
      <c r="A24" s="423"/>
      <c r="B24" s="424"/>
      <c r="C24" s="416"/>
      <c r="D24" s="416"/>
      <c r="E24" s="416"/>
      <c r="F24" s="416"/>
      <c r="G24" s="416"/>
      <c r="H24" s="416"/>
      <c r="I24" s="416"/>
      <c r="J24" s="416"/>
      <c r="K24" s="416"/>
      <c r="L24" s="415"/>
      <c r="M24" s="415"/>
    </row>
    <row r="25" spans="1:13" ht="14.25" customHeight="1">
      <c r="A25" s="423" t="s">
        <v>77</v>
      </c>
      <c r="B25" s="424" t="s">
        <v>115</v>
      </c>
      <c r="C25" s="416"/>
      <c r="D25" s="416"/>
      <c r="E25" s="416"/>
      <c r="F25" s="416"/>
      <c r="G25" s="416"/>
      <c r="H25" s="416"/>
      <c r="I25" s="416"/>
      <c r="J25" s="416"/>
      <c r="K25" s="416"/>
      <c r="L25" s="415"/>
      <c r="M25" s="415"/>
    </row>
    <row r="26" spans="1:13" ht="29.25" customHeight="1">
      <c r="A26" s="423"/>
      <c r="B26" s="648" t="s">
        <v>284</v>
      </c>
      <c r="C26" s="648"/>
      <c r="D26" s="648"/>
      <c r="E26" s="648"/>
      <c r="F26" s="648"/>
      <c r="G26" s="648"/>
      <c r="H26" s="648"/>
      <c r="I26" s="648"/>
      <c r="J26" s="648"/>
      <c r="K26" s="648"/>
      <c r="L26" s="415"/>
      <c r="M26" s="415"/>
    </row>
    <row r="27" spans="1:13" ht="8.25" customHeight="1">
      <c r="A27" s="423"/>
      <c r="B27" s="424"/>
      <c r="C27" s="416"/>
      <c r="D27" s="416"/>
      <c r="E27" s="416"/>
      <c r="F27" s="416"/>
      <c r="G27" s="416"/>
      <c r="H27" s="416"/>
      <c r="I27" s="416"/>
      <c r="J27" s="416"/>
      <c r="K27" s="416"/>
      <c r="L27" s="415"/>
      <c r="M27" s="415"/>
    </row>
    <row r="28" spans="1:13" ht="14.25" customHeight="1">
      <c r="A28" s="423"/>
      <c r="B28" s="424"/>
      <c r="C28" s="416"/>
      <c r="D28" s="416"/>
      <c r="E28" s="416"/>
      <c r="F28" s="416"/>
      <c r="G28" s="416"/>
      <c r="H28" s="416"/>
      <c r="I28" s="416"/>
      <c r="J28" s="416"/>
      <c r="K28" s="416"/>
      <c r="L28" s="415"/>
      <c r="M28" s="415"/>
    </row>
    <row r="29" spans="1:13" ht="13.5" customHeight="1">
      <c r="A29" s="423" t="s">
        <v>78</v>
      </c>
      <c r="B29" s="424" t="s">
        <v>116</v>
      </c>
      <c r="C29" s="416"/>
      <c r="D29" s="416"/>
      <c r="E29" s="416"/>
      <c r="F29" s="416"/>
      <c r="G29" s="416"/>
      <c r="H29" s="416"/>
      <c r="I29" s="416"/>
      <c r="J29" s="416"/>
      <c r="K29" s="416"/>
      <c r="L29" s="415"/>
      <c r="M29" s="415"/>
    </row>
    <row r="30" spans="1:19" s="112" customFormat="1" ht="27.75" customHeight="1">
      <c r="A30" s="423"/>
      <c r="B30" s="641" t="s">
        <v>325</v>
      </c>
      <c r="C30" s="641"/>
      <c r="D30" s="641"/>
      <c r="E30" s="641"/>
      <c r="F30" s="641"/>
      <c r="G30" s="641"/>
      <c r="H30" s="641"/>
      <c r="I30" s="641"/>
      <c r="J30" s="641"/>
      <c r="K30" s="641"/>
      <c r="L30" s="416"/>
      <c r="M30" s="416"/>
      <c r="N30" s="114"/>
      <c r="O30" s="114"/>
      <c r="P30" s="496"/>
      <c r="S30" s="521"/>
    </row>
    <row r="31" spans="1:13" ht="13.5" customHeight="1">
      <c r="A31" s="423"/>
      <c r="B31" s="424"/>
      <c r="C31" s="416"/>
      <c r="D31" s="416"/>
      <c r="E31" s="416"/>
      <c r="F31" s="416"/>
      <c r="G31" s="416"/>
      <c r="H31" s="416"/>
      <c r="I31" s="416"/>
      <c r="J31" s="416"/>
      <c r="K31" s="416"/>
      <c r="L31" s="415"/>
      <c r="M31" s="415"/>
    </row>
    <row r="32" spans="1:13" ht="15" customHeight="1">
      <c r="A32" s="423" t="s">
        <v>79</v>
      </c>
      <c r="B32" s="424" t="s">
        <v>117</v>
      </c>
      <c r="C32" s="416"/>
      <c r="D32" s="416"/>
      <c r="E32" s="416"/>
      <c r="F32" s="416"/>
      <c r="G32" s="416"/>
      <c r="H32" s="416"/>
      <c r="I32" s="416"/>
      <c r="J32" s="416"/>
      <c r="K32" s="416"/>
      <c r="L32" s="415"/>
      <c r="M32" s="415"/>
    </row>
    <row r="33" spans="1:13" ht="15" customHeight="1">
      <c r="A33" s="423"/>
      <c r="B33" s="648" t="s">
        <v>267</v>
      </c>
      <c r="C33" s="648"/>
      <c r="D33" s="648"/>
      <c r="E33" s="648"/>
      <c r="F33" s="648"/>
      <c r="G33" s="648"/>
      <c r="H33" s="648"/>
      <c r="I33" s="648"/>
      <c r="J33" s="648"/>
      <c r="K33" s="648"/>
      <c r="L33" s="415"/>
      <c r="M33" s="415"/>
    </row>
    <row r="34" spans="1:13" ht="13.5" customHeight="1">
      <c r="A34" s="423"/>
      <c r="B34" s="424"/>
      <c r="C34" s="416"/>
      <c r="D34" s="416"/>
      <c r="E34" s="416"/>
      <c r="F34" s="416"/>
      <c r="G34" s="416"/>
      <c r="H34" s="416"/>
      <c r="I34" s="416"/>
      <c r="J34" s="416"/>
      <c r="K34" s="416"/>
      <c r="L34" s="415"/>
      <c r="M34" s="415"/>
    </row>
    <row r="35" spans="1:13" ht="15.75" customHeight="1">
      <c r="A35" s="423" t="s">
        <v>80</v>
      </c>
      <c r="B35" s="424" t="s">
        <v>119</v>
      </c>
      <c r="C35" s="416"/>
      <c r="D35" s="416"/>
      <c r="E35" s="416"/>
      <c r="F35" s="416"/>
      <c r="G35" s="416"/>
      <c r="H35" s="416"/>
      <c r="I35" s="416"/>
      <c r="J35" s="416"/>
      <c r="K35" s="416"/>
      <c r="L35" s="415"/>
      <c r="M35" s="415"/>
    </row>
    <row r="36" spans="1:13" ht="28.5" customHeight="1">
      <c r="A36" s="423"/>
      <c r="B36" s="641" t="s">
        <v>263</v>
      </c>
      <c r="C36" s="641"/>
      <c r="D36" s="641"/>
      <c r="E36" s="641"/>
      <c r="F36" s="641"/>
      <c r="G36" s="641"/>
      <c r="H36" s="641"/>
      <c r="I36" s="641"/>
      <c r="J36" s="641"/>
      <c r="K36" s="641"/>
      <c r="L36" s="415"/>
      <c r="M36" s="415"/>
    </row>
    <row r="37" spans="1:19" s="119" customFormat="1" ht="12" customHeight="1">
      <c r="A37" s="558"/>
      <c r="B37" s="641"/>
      <c r="C37" s="641"/>
      <c r="D37" s="641"/>
      <c r="E37" s="641"/>
      <c r="F37" s="641"/>
      <c r="G37" s="641"/>
      <c r="H37" s="641"/>
      <c r="I37" s="641"/>
      <c r="J37" s="641"/>
      <c r="K37" s="641"/>
      <c r="L37" s="420"/>
      <c r="M37" s="420"/>
      <c r="N37" s="121"/>
      <c r="O37" s="121"/>
      <c r="P37" s="497"/>
      <c r="S37" s="522"/>
    </row>
    <row r="38" spans="1:13" ht="13.5" customHeight="1">
      <c r="A38" s="423" t="s">
        <v>81</v>
      </c>
      <c r="B38" s="424" t="s">
        <v>120</v>
      </c>
      <c r="C38" s="416"/>
      <c r="D38" s="416"/>
      <c r="E38" s="416"/>
      <c r="F38" s="416"/>
      <c r="G38" s="416"/>
      <c r="H38" s="416"/>
      <c r="I38" s="416"/>
      <c r="J38" s="416"/>
      <c r="K38" s="416"/>
      <c r="L38" s="415"/>
      <c r="M38" s="415"/>
    </row>
    <row r="39" spans="1:13" ht="12.75" customHeight="1">
      <c r="A39" s="417"/>
      <c r="B39" s="416"/>
      <c r="C39" s="416"/>
      <c r="D39" s="416"/>
      <c r="E39" s="416"/>
      <c r="F39" s="416"/>
      <c r="G39" s="416"/>
      <c r="H39" s="416"/>
      <c r="I39" s="416"/>
      <c r="J39" s="416"/>
      <c r="K39" s="416"/>
      <c r="L39" s="415"/>
      <c r="M39" s="415"/>
    </row>
    <row r="40" spans="1:13" ht="12.75" customHeight="1">
      <c r="A40" s="559"/>
      <c r="B40" s="560" t="s">
        <v>303</v>
      </c>
      <c r="C40" s="458"/>
      <c r="D40" s="458"/>
      <c r="E40" s="458"/>
      <c r="F40" s="458"/>
      <c r="G40" s="458"/>
      <c r="H40" s="458"/>
      <c r="I40" s="458"/>
      <c r="J40" s="458"/>
      <c r="K40" s="458"/>
      <c r="L40" s="415"/>
      <c r="M40" s="415"/>
    </row>
    <row r="41" spans="1:15" ht="12.75" customHeight="1">
      <c r="A41" s="559"/>
      <c r="B41" s="560"/>
      <c r="C41" s="458"/>
      <c r="D41" s="458"/>
      <c r="E41" s="458"/>
      <c r="F41" s="458"/>
      <c r="G41" s="429"/>
      <c r="H41" s="429"/>
      <c r="I41" s="429"/>
      <c r="J41" s="429"/>
      <c r="L41" s="444"/>
      <c r="M41" s="444"/>
      <c r="N41" s="471"/>
      <c r="O41" s="471"/>
    </row>
    <row r="42" spans="1:15" ht="11.25" customHeight="1">
      <c r="A42" s="559"/>
      <c r="B42" s="560"/>
      <c r="C42" s="560"/>
      <c r="D42" s="458"/>
      <c r="E42" s="458"/>
      <c r="F42" s="458"/>
      <c r="G42" s="429"/>
      <c r="H42" s="429"/>
      <c r="I42" s="468"/>
      <c r="J42" s="429"/>
      <c r="L42" s="444"/>
      <c r="M42" s="444"/>
      <c r="N42" s="471"/>
      <c r="O42" s="471"/>
    </row>
    <row r="43" spans="1:18" ht="12.75" customHeight="1">
      <c r="A43" s="559"/>
      <c r="B43" s="561"/>
      <c r="C43" s="562"/>
      <c r="D43" s="562"/>
      <c r="E43" s="562"/>
      <c r="F43" s="634" t="s">
        <v>302</v>
      </c>
      <c r="G43" s="635"/>
      <c r="H43" s="634" t="s">
        <v>342</v>
      </c>
      <c r="I43" s="635"/>
      <c r="L43" s="470"/>
      <c r="M43" s="470"/>
      <c r="N43" s="472"/>
      <c r="O43" s="472"/>
      <c r="P43" s="498"/>
      <c r="Q43" s="634" t="s">
        <v>307</v>
      </c>
      <c r="R43" s="635"/>
    </row>
    <row r="44" spans="1:19" ht="13.5" customHeight="1">
      <c r="A44" s="456"/>
      <c r="B44" s="565"/>
      <c r="C44" s="454"/>
      <c r="D44" s="454"/>
      <c r="E44" s="454"/>
      <c r="F44" s="563" t="s">
        <v>340</v>
      </c>
      <c r="G44" s="564" t="s">
        <v>341</v>
      </c>
      <c r="H44" s="563" t="s">
        <v>340</v>
      </c>
      <c r="I44" s="564" t="s">
        <v>341</v>
      </c>
      <c r="L44" s="430"/>
      <c r="M44" s="430"/>
      <c r="N44" s="469"/>
      <c r="O44" s="469"/>
      <c r="Q44" s="563" t="s">
        <v>300</v>
      </c>
      <c r="R44" s="564" t="s">
        <v>299</v>
      </c>
      <c r="S44" s="109"/>
    </row>
    <row r="45" spans="1:19" ht="13.5" customHeight="1">
      <c r="A45" s="456"/>
      <c r="B45" s="576"/>
      <c r="C45" s="458"/>
      <c r="D45" s="458"/>
      <c r="E45" s="458"/>
      <c r="F45" s="566" t="s">
        <v>86</v>
      </c>
      <c r="G45" s="541" t="s">
        <v>86</v>
      </c>
      <c r="H45" s="504" t="s">
        <v>86</v>
      </c>
      <c r="I45" s="541" t="s">
        <v>86</v>
      </c>
      <c r="L45" s="430"/>
      <c r="M45" s="430"/>
      <c r="N45" s="469"/>
      <c r="O45" s="469"/>
      <c r="Q45" s="566" t="s">
        <v>86</v>
      </c>
      <c r="R45" s="541" t="s">
        <v>86</v>
      </c>
      <c r="S45" s="109"/>
    </row>
    <row r="46" spans="1:19" ht="13.5" customHeight="1">
      <c r="A46" s="456"/>
      <c r="B46" s="576"/>
      <c r="C46" s="458"/>
      <c r="D46" s="458"/>
      <c r="E46" s="458"/>
      <c r="F46" s="584"/>
      <c r="G46" s="568"/>
      <c r="H46" s="567"/>
      <c r="I46" s="568"/>
      <c r="L46" s="430"/>
      <c r="M46" s="430"/>
      <c r="N46" s="469"/>
      <c r="O46" s="469"/>
      <c r="Q46" s="584"/>
      <c r="R46" s="568"/>
      <c r="S46" s="109"/>
    </row>
    <row r="47" spans="1:19" ht="13.5" customHeight="1">
      <c r="A47" s="456"/>
      <c r="B47" s="570" t="s">
        <v>281</v>
      </c>
      <c r="C47" s="458"/>
      <c r="D47" s="458"/>
      <c r="E47" s="458"/>
      <c r="F47" s="576"/>
      <c r="G47" s="585"/>
      <c r="H47" s="431"/>
      <c r="I47" s="586"/>
      <c r="L47" s="430"/>
      <c r="M47" s="430"/>
      <c r="N47" s="469"/>
      <c r="O47" s="469"/>
      <c r="Q47" s="593"/>
      <c r="R47" s="586"/>
      <c r="S47" s="109"/>
    </row>
    <row r="48" spans="1:19" ht="13.5" customHeight="1">
      <c r="A48" s="456"/>
      <c r="B48" s="587" t="s">
        <v>317</v>
      </c>
      <c r="C48" s="458"/>
      <c r="D48" s="458"/>
      <c r="E48" s="458"/>
      <c r="F48" s="579">
        <f>+H48-Q48</f>
        <v>1425</v>
      </c>
      <c r="G48" s="543">
        <f>+I48-R48</f>
        <v>197</v>
      </c>
      <c r="H48" s="431">
        <v>3498</v>
      </c>
      <c r="I48" s="586">
        <v>5982</v>
      </c>
      <c r="L48" s="430"/>
      <c r="M48" s="430"/>
      <c r="N48" s="469"/>
      <c r="O48" s="469"/>
      <c r="Q48" s="593">
        <v>2073</v>
      </c>
      <c r="R48" s="586">
        <v>5785</v>
      </c>
      <c r="S48" s="109"/>
    </row>
    <row r="49" spans="1:19" ht="13.5" customHeight="1">
      <c r="A49" s="456"/>
      <c r="B49" s="576" t="s">
        <v>359</v>
      </c>
      <c r="C49" s="458"/>
      <c r="D49" s="458"/>
      <c r="E49" s="458"/>
      <c r="F49" s="579"/>
      <c r="G49" s="543"/>
      <c r="H49" s="431"/>
      <c r="I49" s="586"/>
      <c r="L49" s="430"/>
      <c r="M49" s="430"/>
      <c r="N49" s="469"/>
      <c r="O49" s="469"/>
      <c r="Q49" s="593"/>
      <c r="R49" s="586"/>
      <c r="S49" s="109"/>
    </row>
    <row r="50" spans="1:19" ht="13.5" customHeight="1">
      <c r="A50" s="456"/>
      <c r="B50" s="576" t="s">
        <v>280</v>
      </c>
      <c r="C50" s="458"/>
      <c r="D50" s="458"/>
      <c r="E50" s="458"/>
      <c r="F50" s="579">
        <f>+H50-Q50</f>
        <v>861</v>
      </c>
      <c r="G50" s="543">
        <f>+I50-R50</f>
        <v>2496</v>
      </c>
      <c r="H50" s="431">
        <v>4121</v>
      </c>
      <c r="I50" s="586">
        <v>4113</v>
      </c>
      <c r="L50" s="430"/>
      <c r="M50" s="430"/>
      <c r="N50" s="469"/>
      <c r="O50" s="469"/>
      <c r="Q50" s="593">
        <v>3260</v>
      </c>
      <c r="R50" s="586">
        <v>1617</v>
      </c>
      <c r="S50" s="109" t="s">
        <v>301</v>
      </c>
    </row>
    <row r="51" spans="1:19" ht="13.5" customHeight="1">
      <c r="A51" s="456"/>
      <c r="B51" s="587" t="s">
        <v>293</v>
      </c>
      <c r="C51" s="458"/>
      <c r="D51" s="458"/>
      <c r="E51" s="458"/>
      <c r="F51" s="579">
        <f>+H51-Q51</f>
        <v>1023</v>
      </c>
      <c r="G51" s="543">
        <f>+I51-R51</f>
        <v>0</v>
      </c>
      <c r="H51" s="431">
        <v>1023</v>
      </c>
      <c r="I51" s="586">
        <v>0</v>
      </c>
      <c r="L51" s="430"/>
      <c r="M51" s="430"/>
      <c r="N51" s="469"/>
      <c r="O51" s="469"/>
      <c r="Q51" s="593"/>
      <c r="R51" s="586">
        <v>0</v>
      </c>
      <c r="S51" s="109"/>
    </row>
    <row r="52" spans="1:19" ht="13.5" customHeight="1">
      <c r="A52" s="456"/>
      <c r="B52" s="576" t="s">
        <v>282</v>
      </c>
      <c r="C52" s="458"/>
      <c r="D52" s="458"/>
      <c r="E52" s="458"/>
      <c r="F52" s="579">
        <f>+H52-Q52</f>
        <v>-1015</v>
      </c>
      <c r="G52" s="543">
        <v>0</v>
      </c>
      <c r="H52" s="431">
        <v>-1382</v>
      </c>
      <c r="I52" s="586">
        <v>-40</v>
      </c>
      <c r="L52" s="430"/>
      <c r="M52" s="430"/>
      <c r="N52" s="469"/>
      <c r="O52" s="469"/>
      <c r="Q52" s="593">
        <v>-367</v>
      </c>
      <c r="R52" s="586">
        <v>0</v>
      </c>
      <c r="S52" s="109"/>
    </row>
    <row r="53" spans="1:19" ht="13.5" customHeight="1">
      <c r="A53" s="456"/>
      <c r="B53" s="565" t="s">
        <v>28</v>
      </c>
      <c r="C53" s="454"/>
      <c r="D53" s="454"/>
      <c r="E53" s="454"/>
      <c r="F53" s="588">
        <f>SUM(F48:F52)</f>
        <v>2294</v>
      </c>
      <c r="G53" s="582">
        <f>+I53-R53</f>
        <v>2653</v>
      </c>
      <c r="H53" s="589">
        <f>SUM(H48:H52)</f>
        <v>7260</v>
      </c>
      <c r="I53" s="590">
        <f>SUM(I48:I52)</f>
        <v>10055</v>
      </c>
      <c r="L53" s="430"/>
      <c r="M53" s="430"/>
      <c r="N53" s="469"/>
      <c r="O53" s="469"/>
      <c r="Q53" s="592">
        <f>SUM(Q48:Q52)</f>
        <v>4966</v>
      </c>
      <c r="R53" s="590">
        <f>SUM(R48:R52)</f>
        <v>7402</v>
      </c>
      <c r="S53" s="109"/>
    </row>
    <row r="54" spans="1:19" ht="13.5" customHeight="1">
      <c r="A54" s="456"/>
      <c r="B54" s="576"/>
      <c r="C54" s="458"/>
      <c r="D54" s="458"/>
      <c r="E54" s="458"/>
      <c r="F54" s="591"/>
      <c r="G54" s="290"/>
      <c r="H54" s="592"/>
      <c r="I54" s="590"/>
      <c r="L54" s="430"/>
      <c r="M54" s="430"/>
      <c r="N54" s="469"/>
      <c r="O54" s="469"/>
      <c r="Q54" s="592"/>
      <c r="R54" s="590"/>
      <c r="S54" s="109"/>
    </row>
    <row r="55" spans="1:19" ht="13.5" customHeight="1">
      <c r="A55" s="456"/>
      <c r="B55" s="570" t="s">
        <v>283</v>
      </c>
      <c r="C55" s="458"/>
      <c r="D55" s="458"/>
      <c r="E55" s="458"/>
      <c r="F55" s="579"/>
      <c r="G55" s="56"/>
      <c r="H55" s="593"/>
      <c r="I55" s="586"/>
      <c r="L55" s="430"/>
      <c r="M55" s="430"/>
      <c r="N55" s="469"/>
      <c r="O55" s="469"/>
      <c r="Q55" s="593"/>
      <c r="R55" s="586"/>
      <c r="S55" s="109"/>
    </row>
    <row r="56" spans="1:19" ht="13.5" customHeight="1">
      <c r="A56" s="456"/>
      <c r="B56" s="587" t="s">
        <v>317</v>
      </c>
      <c r="C56" s="458"/>
      <c r="D56" s="458"/>
      <c r="E56" s="458"/>
      <c r="F56" s="579">
        <f>+H56-Q56</f>
        <v>-365.5</v>
      </c>
      <c r="G56" s="543">
        <f>+I56-R56</f>
        <v>-2341</v>
      </c>
      <c r="H56" s="593">
        <v>-414</v>
      </c>
      <c r="I56" s="586">
        <v>-1221</v>
      </c>
      <c r="L56" s="430"/>
      <c r="M56" s="430"/>
      <c r="N56" s="469"/>
      <c r="O56" s="469"/>
      <c r="Q56" s="593">
        <v>-48.5</v>
      </c>
      <c r="R56" s="586">
        <v>1120</v>
      </c>
      <c r="S56" s="109"/>
    </row>
    <row r="57" spans="1:19" ht="13.5" customHeight="1">
      <c r="A57" s="456"/>
      <c r="B57" s="576" t="s">
        <v>359</v>
      </c>
      <c r="C57" s="458"/>
      <c r="D57" s="458"/>
      <c r="E57" s="458"/>
      <c r="F57" s="579"/>
      <c r="G57" s="56"/>
      <c r="H57" s="593"/>
      <c r="I57" s="586"/>
      <c r="L57" s="430"/>
      <c r="M57" s="430"/>
      <c r="N57" s="469"/>
      <c r="O57" s="469"/>
      <c r="Q57" s="593"/>
      <c r="R57" s="586"/>
      <c r="S57" s="109"/>
    </row>
    <row r="58" spans="1:19" ht="13.5" customHeight="1">
      <c r="A58" s="456"/>
      <c r="B58" s="576" t="s">
        <v>280</v>
      </c>
      <c r="C58" s="458"/>
      <c r="D58" s="458"/>
      <c r="E58" s="458"/>
      <c r="F58" s="579">
        <f aca="true" t="shared" si="0" ref="F58:G60">+H58-Q58</f>
        <v>-348.9000000000001</v>
      </c>
      <c r="G58" s="543">
        <f t="shared" si="0"/>
        <v>-556</v>
      </c>
      <c r="H58" s="593">
        <v>949</v>
      </c>
      <c r="I58" s="586">
        <v>-646</v>
      </c>
      <c r="L58" s="430"/>
      <c r="M58" s="430"/>
      <c r="N58" s="469"/>
      <c r="O58" s="469"/>
      <c r="Q58" s="593">
        <v>1297.9</v>
      </c>
      <c r="R58" s="586">
        <f>16-112+6</f>
        <v>-90</v>
      </c>
      <c r="S58" s="109"/>
    </row>
    <row r="59" spans="1:19" ht="13.5" customHeight="1">
      <c r="A59" s="456"/>
      <c r="B59" s="587" t="s">
        <v>293</v>
      </c>
      <c r="C59" s="458"/>
      <c r="D59" s="458"/>
      <c r="E59" s="458"/>
      <c r="F59" s="579">
        <f t="shared" si="0"/>
        <v>509.79999999999995</v>
      </c>
      <c r="G59" s="543">
        <f t="shared" si="0"/>
        <v>-74</v>
      </c>
      <c r="H59" s="593">
        <v>-470</v>
      </c>
      <c r="I59" s="586">
        <v>-870</v>
      </c>
      <c r="L59" s="430"/>
      <c r="M59" s="430"/>
      <c r="N59" s="469"/>
      <c r="O59" s="469"/>
      <c r="Q59" s="593">
        <v>-979.8</v>
      </c>
      <c r="R59" s="586">
        <f>-607-189</f>
        <v>-796</v>
      </c>
      <c r="S59" s="109"/>
    </row>
    <row r="60" spans="1:19" ht="13.5" customHeight="1">
      <c r="A60" s="456"/>
      <c r="B60" s="576" t="s">
        <v>290</v>
      </c>
      <c r="C60" s="458"/>
      <c r="D60" s="458"/>
      <c r="E60" s="458"/>
      <c r="F60" s="579">
        <f t="shared" si="0"/>
        <v>313.2</v>
      </c>
      <c r="G60" s="543">
        <f t="shared" si="0"/>
        <v>-120</v>
      </c>
      <c r="H60" s="594">
        <v>258</v>
      </c>
      <c r="I60" s="595">
        <v>-120</v>
      </c>
      <c r="L60" s="430"/>
      <c r="M60" s="430"/>
      <c r="N60" s="469"/>
      <c r="O60" s="469"/>
      <c r="Q60" s="594">
        <v>-55.2</v>
      </c>
      <c r="R60" s="595">
        <v>0</v>
      </c>
      <c r="S60" s="109"/>
    </row>
    <row r="61" spans="1:19" ht="13.5" customHeight="1">
      <c r="A61" s="456"/>
      <c r="B61" s="576" t="s">
        <v>289</v>
      </c>
      <c r="C61" s="458"/>
      <c r="D61" s="458"/>
      <c r="E61" s="458"/>
      <c r="F61" s="588">
        <f>SUM(F56:F60)</f>
        <v>108.59999999999985</v>
      </c>
      <c r="G61" s="596">
        <f>SUM(G56:G60)</f>
        <v>-3091</v>
      </c>
      <c r="H61" s="597">
        <f>SUM(H56:H60)</f>
        <v>323</v>
      </c>
      <c r="I61" s="595">
        <f>SUM(I56:I60)</f>
        <v>-2857</v>
      </c>
      <c r="L61" s="430"/>
      <c r="M61" s="430"/>
      <c r="N61" s="469"/>
      <c r="O61" s="469"/>
      <c r="Q61" s="597">
        <f>SUM(Q56:Q60)</f>
        <v>214.40000000000015</v>
      </c>
      <c r="R61" s="595">
        <f>SUM(R56:R60)</f>
        <v>234</v>
      </c>
      <c r="S61" s="109"/>
    </row>
    <row r="62" spans="1:19" ht="13.5" customHeight="1">
      <c r="A62" s="456"/>
      <c r="B62" s="565"/>
      <c r="C62" s="454"/>
      <c r="D62" s="454"/>
      <c r="E62" s="454"/>
      <c r="F62" s="594"/>
      <c r="G62" s="54"/>
      <c r="H62" s="597"/>
      <c r="I62" s="595"/>
      <c r="L62" s="430"/>
      <c r="M62" s="430"/>
      <c r="N62" s="469"/>
      <c r="O62" s="469"/>
      <c r="Q62" s="597"/>
      <c r="R62" s="595"/>
      <c r="S62" s="109"/>
    </row>
    <row r="63" spans="1:16" ht="13.5" customHeight="1">
      <c r="A63" s="456"/>
      <c r="B63" s="458"/>
      <c r="C63" s="458"/>
      <c r="D63" s="458"/>
      <c r="E63" s="458"/>
      <c r="F63" s="458"/>
      <c r="G63" s="458"/>
      <c r="H63" s="458"/>
      <c r="I63" s="55"/>
      <c r="J63" s="55"/>
      <c r="K63" s="55"/>
      <c r="L63" s="430"/>
      <c r="M63" s="430"/>
      <c r="N63" s="469"/>
      <c r="O63" s="469"/>
      <c r="P63" s="498"/>
    </row>
    <row r="64" spans="1:13" ht="15" customHeight="1">
      <c r="A64" s="456"/>
      <c r="B64" s="458"/>
      <c r="C64" s="458"/>
      <c r="D64" s="458"/>
      <c r="E64" s="458"/>
      <c r="F64" s="458"/>
      <c r="G64" s="458"/>
      <c r="H64" s="458"/>
      <c r="I64" s="431"/>
      <c r="J64" s="431"/>
      <c r="K64" s="431"/>
      <c r="L64" s="415"/>
      <c r="M64" s="415"/>
    </row>
    <row r="65" spans="1:13" ht="12.75" customHeight="1">
      <c r="A65" s="559"/>
      <c r="B65" s="560" t="s">
        <v>269</v>
      </c>
      <c r="C65" s="416"/>
      <c r="D65" s="416"/>
      <c r="E65" s="416"/>
      <c r="F65" s="416"/>
      <c r="G65" s="416"/>
      <c r="H65" s="416"/>
      <c r="I65" s="416"/>
      <c r="J65" s="416"/>
      <c r="K65" s="416"/>
      <c r="L65" s="415"/>
      <c r="M65" s="415"/>
    </row>
    <row r="66" spans="1:13" ht="12.75" customHeight="1">
      <c r="A66" s="559"/>
      <c r="B66" s="560"/>
      <c r="C66" s="458"/>
      <c r="D66" s="458"/>
      <c r="E66" s="458"/>
      <c r="F66" s="458"/>
      <c r="G66" s="458"/>
      <c r="H66" s="458"/>
      <c r="I66" s="429"/>
      <c r="J66" s="429"/>
      <c r="K66" s="429"/>
      <c r="L66" s="415"/>
      <c r="M66" s="415"/>
    </row>
    <row r="67" spans="1:20" ht="11.25" customHeight="1">
      <c r="A67" s="559"/>
      <c r="B67" s="569"/>
      <c r="C67" s="636" t="s">
        <v>343</v>
      </c>
      <c r="D67" s="637"/>
      <c r="E67" s="637"/>
      <c r="F67" s="638"/>
      <c r="G67" s="636" t="s">
        <v>344</v>
      </c>
      <c r="H67" s="637"/>
      <c r="I67" s="637"/>
      <c r="J67" s="638"/>
      <c r="L67" s="415"/>
      <c r="M67" s="415"/>
      <c r="Q67" s="636" t="s">
        <v>308</v>
      </c>
      <c r="R67" s="637"/>
      <c r="S67" s="637"/>
      <c r="T67" s="638"/>
    </row>
    <row r="68" spans="1:20" ht="11.25" customHeight="1">
      <c r="A68" s="559"/>
      <c r="B68" s="570"/>
      <c r="C68" s="571"/>
      <c r="D68" s="572"/>
      <c r="E68" s="572" t="s">
        <v>304</v>
      </c>
      <c r="F68" s="573"/>
      <c r="G68" s="574"/>
      <c r="H68" s="503"/>
      <c r="I68" s="575" t="s">
        <v>304</v>
      </c>
      <c r="J68" s="541"/>
      <c r="L68" s="415"/>
      <c r="M68" s="415"/>
      <c r="Q68" s="574"/>
      <c r="R68" s="503"/>
      <c r="S68" s="575" t="s">
        <v>304</v>
      </c>
      <c r="T68" s="541"/>
    </row>
    <row r="69" spans="1:20" ht="12.75" customHeight="1">
      <c r="A69" s="559"/>
      <c r="B69" s="570" t="s">
        <v>240</v>
      </c>
      <c r="C69" s="574" t="s">
        <v>271</v>
      </c>
      <c r="D69" s="575" t="s">
        <v>270</v>
      </c>
      <c r="E69" s="575" t="s">
        <v>305</v>
      </c>
      <c r="F69" s="541" t="s">
        <v>306</v>
      </c>
      <c r="G69" s="574" t="s">
        <v>271</v>
      </c>
      <c r="H69" s="575" t="s">
        <v>270</v>
      </c>
      <c r="I69" s="575" t="s">
        <v>305</v>
      </c>
      <c r="J69" s="541" t="s">
        <v>306</v>
      </c>
      <c r="L69" s="415"/>
      <c r="M69" s="415"/>
      <c r="Q69" s="574" t="s">
        <v>271</v>
      </c>
      <c r="R69" s="575" t="s">
        <v>270</v>
      </c>
      <c r="S69" s="575" t="s">
        <v>305</v>
      </c>
      <c r="T69" s="541" t="s">
        <v>306</v>
      </c>
    </row>
    <row r="70" spans="1:20" ht="12.75" customHeight="1">
      <c r="A70" s="559"/>
      <c r="B70" s="570"/>
      <c r="C70" s="566" t="s">
        <v>86</v>
      </c>
      <c r="D70" s="504" t="s">
        <v>86</v>
      </c>
      <c r="E70" s="504" t="s">
        <v>86</v>
      </c>
      <c r="F70" s="541" t="s">
        <v>86</v>
      </c>
      <c r="G70" s="566" t="s">
        <v>86</v>
      </c>
      <c r="H70" s="504" t="s">
        <v>86</v>
      </c>
      <c r="I70" s="504" t="s">
        <v>86</v>
      </c>
      <c r="J70" s="541" t="s">
        <v>86</v>
      </c>
      <c r="L70" s="415"/>
      <c r="M70" s="415"/>
      <c r="Q70" s="566" t="s">
        <v>86</v>
      </c>
      <c r="R70" s="504" t="s">
        <v>86</v>
      </c>
      <c r="S70" s="504" t="s">
        <v>86</v>
      </c>
      <c r="T70" s="541" t="s">
        <v>86</v>
      </c>
    </row>
    <row r="71" spans="1:20" ht="15" customHeight="1">
      <c r="A71" s="456"/>
      <c r="B71" s="576" t="s">
        <v>272</v>
      </c>
      <c r="C71" s="577">
        <f aca="true" t="shared" si="1" ref="C71:F72">G71-Q71</f>
        <v>668</v>
      </c>
      <c r="D71" s="578">
        <f>H71-R71</f>
        <v>1626</v>
      </c>
      <c r="E71" s="578">
        <f t="shared" si="1"/>
        <v>0</v>
      </c>
      <c r="F71" s="543">
        <f t="shared" si="1"/>
        <v>2294</v>
      </c>
      <c r="G71" s="579">
        <v>1896</v>
      </c>
      <c r="H71" s="432">
        <v>5364</v>
      </c>
      <c r="I71" s="432">
        <v>0</v>
      </c>
      <c r="J71" s="542">
        <f>G71+H71+I71</f>
        <v>7260</v>
      </c>
      <c r="L71" s="415"/>
      <c r="M71" s="415"/>
      <c r="Q71" s="579">
        <v>1228</v>
      </c>
      <c r="R71" s="432">
        <v>3738</v>
      </c>
      <c r="S71" s="432">
        <v>0</v>
      </c>
      <c r="T71" s="542">
        <f>Q71+R71+S71</f>
        <v>4966</v>
      </c>
    </row>
    <row r="72" spans="1:20" ht="15" customHeight="1">
      <c r="A72" s="456"/>
      <c r="B72" s="576" t="s">
        <v>309</v>
      </c>
      <c r="C72" s="577">
        <f t="shared" si="1"/>
        <v>1015</v>
      </c>
      <c r="D72" s="578">
        <f t="shared" si="1"/>
        <v>0</v>
      </c>
      <c r="E72" s="578">
        <f t="shared" si="1"/>
        <v>-1015</v>
      </c>
      <c r="F72" s="578">
        <f t="shared" si="1"/>
        <v>0</v>
      </c>
      <c r="G72" s="579">
        <v>1155</v>
      </c>
      <c r="H72" s="431">
        <v>227</v>
      </c>
      <c r="I72" s="431">
        <v>-1382</v>
      </c>
      <c r="J72" s="542">
        <f>G72+H72+I72</f>
        <v>0</v>
      </c>
      <c r="L72" s="433"/>
      <c r="M72" s="415"/>
      <c r="Q72" s="579">
        <v>140</v>
      </c>
      <c r="R72" s="431">
        <v>227</v>
      </c>
      <c r="S72" s="431">
        <f>-140-227</f>
        <v>-367</v>
      </c>
      <c r="T72" s="542">
        <f>Q72+R72+S72</f>
        <v>0</v>
      </c>
    </row>
    <row r="73" spans="1:20" ht="15" customHeight="1">
      <c r="A73" s="456"/>
      <c r="B73" s="576"/>
      <c r="C73" s="565"/>
      <c r="D73" s="454"/>
      <c r="E73" s="454"/>
      <c r="F73" s="580"/>
      <c r="G73" s="579"/>
      <c r="H73" s="431"/>
      <c r="I73" s="431"/>
      <c r="J73" s="543"/>
      <c r="L73" s="433"/>
      <c r="M73" s="415"/>
      <c r="Q73" s="579"/>
      <c r="R73" s="431"/>
      <c r="S73" s="431"/>
      <c r="T73" s="543"/>
    </row>
    <row r="74" spans="1:20" ht="15" customHeight="1">
      <c r="A74" s="456"/>
      <c r="B74" s="565" t="s">
        <v>312</v>
      </c>
      <c r="C74" s="581">
        <f aca="true" t="shared" si="2" ref="C74:J74">SUM(C71:C72)</f>
        <v>1683</v>
      </c>
      <c r="D74" s="75">
        <f t="shared" si="2"/>
        <v>1626</v>
      </c>
      <c r="E74" s="75">
        <f t="shared" si="2"/>
        <v>-1015</v>
      </c>
      <c r="F74" s="582">
        <f t="shared" si="2"/>
        <v>2294</v>
      </c>
      <c r="G74" s="581">
        <f t="shared" si="2"/>
        <v>3051</v>
      </c>
      <c r="H74" s="75">
        <f t="shared" si="2"/>
        <v>5591</v>
      </c>
      <c r="I74" s="75">
        <f t="shared" si="2"/>
        <v>-1382</v>
      </c>
      <c r="J74" s="582">
        <f t="shared" si="2"/>
        <v>7260</v>
      </c>
      <c r="L74" s="433"/>
      <c r="M74" s="415"/>
      <c r="Q74" s="581">
        <f>SUM(Q71:Q72)</f>
        <v>1368</v>
      </c>
      <c r="R74" s="75">
        <f>SUM(R71:R72)</f>
        <v>3965</v>
      </c>
      <c r="S74" s="75">
        <f>SUM(S71:S72)</f>
        <v>-367</v>
      </c>
      <c r="T74" s="582">
        <f>SUM(T71:T72)</f>
        <v>4966</v>
      </c>
    </row>
    <row r="75" spans="1:20" ht="15" customHeight="1">
      <c r="A75" s="456"/>
      <c r="B75" s="458"/>
      <c r="C75" s="560"/>
      <c r="D75" s="458"/>
      <c r="E75" s="458"/>
      <c r="F75" s="458"/>
      <c r="G75" s="598"/>
      <c r="H75" s="598"/>
      <c r="I75" s="431"/>
      <c r="J75" s="431"/>
      <c r="K75" s="56"/>
      <c r="L75" s="434"/>
      <c r="M75" s="434"/>
      <c r="N75" s="606"/>
      <c r="O75" s="606"/>
      <c r="Q75" s="494"/>
      <c r="S75" s="109"/>
      <c r="T75" s="518"/>
    </row>
    <row r="76" spans="1:20" ht="15" customHeight="1">
      <c r="A76" s="456"/>
      <c r="B76" s="560" t="s">
        <v>273</v>
      </c>
      <c r="C76" s="112"/>
      <c r="D76" s="458"/>
      <c r="E76" s="458"/>
      <c r="F76" s="458"/>
      <c r="G76" s="56">
        <v>51826</v>
      </c>
      <c r="H76" s="56">
        <v>627</v>
      </c>
      <c r="I76" s="56">
        <v>-16394</v>
      </c>
      <c r="J76" s="431">
        <f>SUM(G76:I76)</f>
        <v>36059</v>
      </c>
      <c r="K76" s="431"/>
      <c r="L76" s="434"/>
      <c r="M76" s="434"/>
      <c r="N76" s="606"/>
      <c r="O76" s="606"/>
      <c r="Q76" s="494"/>
      <c r="S76" s="109"/>
      <c r="T76" s="523"/>
    </row>
    <row r="77" spans="1:20" ht="14.25" customHeight="1">
      <c r="A77" s="456"/>
      <c r="B77" s="560" t="s">
        <v>274</v>
      </c>
      <c r="C77" s="112"/>
      <c r="D77" s="458"/>
      <c r="E77" s="458"/>
      <c r="F77" s="458"/>
      <c r="G77" s="56">
        <v>14873</v>
      </c>
      <c r="H77" s="56">
        <v>1351</v>
      </c>
      <c r="I77" s="56">
        <v>-8722</v>
      </c>
      <c r="J77" s="431">
        <f>SUM(G77:I77)</f>
        <v>7502</v>
      </c>
      <c r="K77" s="431"/>
      <c r="L77" s="434"/>
      <c r="M77" s="434"/>
      <c r="N77" s="606"/>
      <c r="O77" s="606"/>
      <c r="Q77" s="494"/>
      <c r="S77" s="109"/>
      <c r="T77" s="523"/>
    </row>
    <row r="78" spans="1:20" ht="14.25" customHeight="1">
      <c r="A78" s="456"/>
      <c r="B78" s="560" t="s">
        <v>275</v>
      </c>
      <c r="C78" s="112"/>
      <c r="D78" s="458"/>
      <c r="E78" s="458"/>
      <c r="F78" s="458"/>
      <c r="G78" s="56">
        <v>882</v>
      </c>
      <c r="H78" s="56">
        <v>3</v>
      </c>
      <c r="I78" s="56">
        <v>0</v>
      </c>
      <c r="J78" s="431">
        <f>SUM(G78:I78)</f>
        <v>885</v>
      </c>
      <c r="K78" s="431"/>
      <c r="L78" s="434"/>
      <c r="M78" s="434"/>
      <c r="N78" s="606"/>
      <c r="O78" s="606"/>
      <c r="Q78" s="494"/>
      <c r="S78" s="109"/>
      <c r="T78" s="523"/>
    </row>
    <row r="79" spans="1:20" ht="14.25" customHeight="1">
      <c r="A79" s="456"/>
      <c r="B79" s="458"/>
      <c r="C79" s="458"/>
      <c r="D79" s="458"/>
      <c r="E79" s="458"/>
      <c r="F79" s="458"/>
      <c r="G79" s="458"/>
      <c r="H79" s="599"/>
      <c r="I79" s="56"/>
      <c r="J79" s="600"/>
      <c r="K79" s="56"/>
      <c r="L79" s="434"/>
      <c r="M79" s="434"/>
      <c r="N79" s="606"/>
      <c r="O79" s="606"/>
      <c r="Q79" s="494"/>
      <c r="S79" s="109"/>
      <c r="T79" s="518"/>
    </row>
    <row r="80" spans="1:15" ht="15">
      <c r="A80" s="456"/>
      <c r="B80" s="458"/>
      <c r="C80" s="458"/>
      <c r="D80" s="458"/>
      <c r="E80" s="458"/>
      <c r="F80" s="458"/>
      <c r="G80" s="458"/>
      <c r="H80" s="599"/>
      <c r="I80" s="601"/>
      <c r="J80" s="601"/>
      <c r="K80" s="56"/>
      <c r="L80" s="434"/>
      <c r="M80" s="434"/>
      <c r="N80" s="606"/>
      <c r="O80" s="606"/>
    </row>
    <row r="81" spans="1:19" s="112" customFormat="1" ht="15" customHeight="1">
      <c r="A81" s="423" t="s">
        <v>82</v>
      </c>
      <c r="B81" s="424" t="s">
        <v>129</v>
      </c>
      <c r="C81" s="416"/>
      <c r="D81" s="416"/>
      <c r="E81" s="416"/>
      <c r="F81" s="416"/>
      <c r="G81" s="416"/>
      <c r="H81" s="416"/>
      <c r="I81" s="416"/>
      <c r="J81" s="416"/>
      <c r="K81" s="416"/>
      <c r="L81" s="416"/>
      <c r="M81" s="416"/>
      <c r="N81" s="114"/>
      <c r="O81" s="114"/>
      <c r="P81" s="496"/>
      <c r="S81" s="521"/>
    </row>
    <row r="82" spans="1:19" s="112" customFormat="1" ht="15" customHeight="1">
      <c r="A82" s="423"/>
      <c r="B82" s="424"/>
      <c r="C82" s="416"/>
      <c r="D82" s="416"/>
      <c r="E82" s="416"/>
      <c r="F82" s="416"/>
      <c r="G82" s="416"/>
      <c r="H82" s="416"/>
      <c r="I82" s="416"/>
      <c r="J82" s="416"/>
      <c r="K82" s="416"/>
      <c r="L82" s="416"/>
      <c r="M82" s="416"/>
      <c r="N82" s="114"/>
      <c r="O82" s="114"/>
      <c r="P82" s="496"/>
      <c r="S82" s="521"/>
    </row>
    <row r="83" spans="1:19" s="112" customFormat="1" ht="51" customHeight="1">
      <c r="A83" s="438" t="s">
        <v>319</v>
      </c>
      <c r="B83" s="642" t="s">
        <v>356</v>
      </c>
      <c r="C83" s="642"/>
      <c r="D83" s="642"/>
      <c r="E83" s="642"/>
      <c r="F83" s="642"/>
      <c r="G83" s="642"/>
      <c r="H83" s="642"/>
      <c r="I83" s="642"/>
      <c r="J83" s="642"/>
      <c r="K83" s="642"/>
      <c r="L83" s="416"/>
      <c r="M83" s="416"/>
      <c r="N83" s="114"/>
      <c r="O83" s="114"/>
      <c r="P83" s="496"/>
      <c r="S83" s="521"/>
    </row>
    <row r="84" spans="1:19" s="343" customFormat="1" ht="15" customHeight="1">
      <c r="A84" s="437"/>
      <c r="B84" s="660"/>
      <c r="C84" s="660"/>
      <c r="D84" s="660"/>
      <c r="E84" s="660"/>
      <c r="F84" s="660"/>
      <c r="G84" s="660"/>
      <c r="H84" s="660"/>
      <c r="I84" s="660"/>
      <c r="J84" s="660"/>
      <c r="K84" s="660"/>
      <c r="L84" s="48"/>
      <c r="M84" s="48"/>
      <c r="N84" s="114"/>
      <c r="O84" s="114"/>
      <c r="P84" s="496"/>
      <c r="S84" s="524"/>
    </row>
    <row r="85" spans="1:13" ht="16.5" customHeight="1">
      <c r="A85" s="423" t="s">
        <v>83</v>
      </c>
      <c r="B85" s="424" t="s">
        <v>1</v>
      </c>
      <c r="C85" s="416"/>
      <c r="D85" s="416"/>
      <c r="E85" s="608"/>
      <c r="F85" s="416"/>
      <c r="G85" s="416"/>
      <c r="H85" s="416"/>
      <c r="I85" s="416"/>
      <c r="J85" s="416"/>
      <c r="K85" s="416"/>
      <c r="L85" s="415"/>
      <c r="M85" s="415"/>
    </row>
    <row r="86" spans="1:13" ht="78" customHeight="1">
      <c r="A86" s="423"/>
      <c r="B86" s="642" t="s">
        <v>360</v>
      </c>
      <c r="C86" s="642"/>
      <c r="D86" s="642"/>
      <c r="E86" s="642"/>
      <c r="F86" s="642"/>
      <c r="G86" s="642"/>
      <c r="H86" s="642"/>
      <c r="I86" s="642"/>
      <c r="J86" s="642"/>
      <c r="K86" s="642"/>
      <c r="L86" s="415"/>
      <c r="M86" s="415"/>
    </row>
    <row r="87" spans="1:13" ht="12" customHeight="1">
      <c r="A87" s="583"/>
      <c r="B87" s="438"/>
      <c r="C87" s="421"/>
      <c r="D87" s="421"/>
      <c r="E87" s="421"/>
      <c r="F87" s="421"/>
      <c r="G87" s="421"/>
      <c r="H87" s="421"/>
      <c r="I87" s="421"/>
      <c r="J87" s="421"/>
      <c r="K87" s="421"/>
      <c r="L87" s="415"/>
      <c r="M87" s="415"/>
    </row>
    <row r="88" spans="1:13" ht="12.75" customHeight="1">
      <c r="A88" s="414" t="s">
        <v>84</v>
      </c>
      <c r="B88" s="413" t="s">
        <v>2</v>
      </c>
      <c r="C88" s="415"/>
      <c r="D88" s="415"/>
      <c r="E88" s="415"/>
      <c r="F88" s="415"/>
      <c r="G88" s="415"/>
      <c r="H88" s="415"/>
      <c r="I88" s="416"/>
      <c r="J88" s="416"/>
      <c r="K88" s="504" t="s">
        <v>345</v>
      </c>
      <c r="L88" s="415"/>
      <c r="M88" s="415"/>
    </row>
    <row r="89" spans="1:13" ht="12" customHeight="1">
      <c r="A89" s="414"/>
      <c r="B89" s="422"/>
      <c r="C89" s="422"/>
      <c r="D89" s="422"/>
      <c r="E89" s="422"/>
      <c r="F89" s="422"/>
      <c r="G89" s="422"/>
      <c r="H89" s="422"/>
      <c r="I89" s="422"/>
      <c r="J89" s="422"/>
      <c r="K89" s="510" t="s">
        <v>86</v>
      </c>
      <c r="L89" s="415"/>
      <c r="M89" s="415"/>
    </row>
    <row r="90" spans="1:13" ht="14.25" customHeight="1">
      <c r="A90" s="414"/>
      <c r="B90" s="439" t="s">
        <v>210</v>
      </c>
      <c r="C90" s="439"/>
      <c r="D90" s="439"/>
      <c r="E90" s="439"/>
      <c r="F90" s="439"/>
      <c r="H90" s="422"/>
      <c r="I90" s="422"/>
      <c r="J90" s="422"/>
      <c r="K90" s="422"/>
      <c r="L90" s="415"/>
      <c r="M90" s="415"/>
    </row>
    <row r="91" spans="1:13" ht="14.25" customHeight="1">
      <c r="A91" s="414"/>
      <c r="B91" s="418" t="s">
        <v>277</v>
      </c>
      <c r="C91" s="418"/>
      <c r="D91" s="418"/>
      <c r="E91" s="418"/>
      <c r="F91" s="418"/>
      <c r="H91" s="422"/>
      <c r="I91" s="422"/>
      <c r="J91" s="422"/>
      <c r="K91" s="440">
        <f>4200+500</f>
        <v>4700</v>
      </c>
      <c r="L91" s="415"/>
      <c r="M91" s="415"/>
    </row>
    <row r="92" spans="1:13" ht="14.25" customHeight="1">
      <c r="A92" s="414"/>
      <c r="B92" s="439" t="s">
        <v>278</v>
      </c>
      <c r="C92" s="439"/>
      <c r="D92" s="439"/>
      <c r="E92" s="439"/>
      <c r="F92" s="439"/>
      <c r="H92" s="422"/>
      <c r="I92" s="422"/>
      <c r="J92" s="422"/>
      <c r="K92" s="440">
        <v>10</v>
      </c>
      <c r="L92" s="415"/>
      <c r="M92" s="415"/>
    </row>
    <row r="93" spans="1:13" ht="14.25" customHeight="1" thickBot="1">
      <c r="A93" s="414"/>
      <c r="B93" s="422"/>
      <c r="C93" s="439"/>
      <c r="D93" s="439"/>
      <c r="E93" s="439"/>
      <c r="F93" s="439"/>
      <c r="G93" s="439"/>
      <c r="H93" s="422"/>
      <c r="I93" s="422"/>
      <c r="J93" s="422"/>
      <c r="K93" s="529">
        <f>+K91+K92</f>
        <v>4710</v>
      </c>
      <c r="L93" s="415"/>
      <c r="M93" s="415"/>
    </row>
    <row r="94" spans="1:13" ht="11.25" customHeight="1">
      <c r="A94" s="414"/>
      <c r="B94" s="422"/>
      <c r="C94" s="422"/>
      <c r="D94" s="422"/>
      <c r="E94" s="422"/>
      <c r="F94" s="422"/>
      <c r="G94" s="422"/>
      <c r="H94" s="422"/>
      <c r="I94" s="422"/>
      <c r="J94" s="422"/>
      <c r="K94" s="422"/>
      <c r="L94" s="415"/>
      <c r="M94" s="415"/>
    </row>
    <row r="95" spans="1:13" ht="34.5" customHeight="1">
      <c r="A95" s="414"/>
      <c r="B95" s="639" t="s">
        <v>279</v>
      </c>
      <c r="C95" s="639"/>
      <c r="D95" s="639"/>
      <c r="E95" s="639"/>
      <c r="F95" s="639"/>
      <c r="G95" s="639"/>
      <c r="H95" s="639"/>
      <c r="I95" s="639"/>
      <c r="J95" s="639"/>
      <c r="K95" s="639"/>
      <c r="L95" s="415"/>
      <c r="M95" s="415"/>
    </row>
    <row r="96" spans="1:13" ht="9.75" customHeight="1">
      <c r="A96" s="414"/>
      <c r="B96" s="652"/>
      <c r="C96" s="652"/>
      <c r="D96" s="652"/>
      <c r="E96" s="652"/>
      <c r="F96" s="652"/>
      <c r="G96" s="652"/>
      <c r="H96" s="652"/>
      <c r="I96" s="652"/>
      <c r="J96" s="652"/>
      <c r="K96" s="652"/>
      <c r="L96" s="415"/>
      <c r="M96" s="415"/>
    </row>
    <row r="97" spans="1:13" ht="11.25" customHeight="1">
      <c r="A97" s="414"/>
      <c r="B97" s="441"/>
      <c r="C97" s="441"/>
      <c r="D97" s="441"/>
      <c r="E97" s="441"/>
      <c r="F97" s="441"/>
      <c r="G97" s="441"/>
      <c r="H97" s="441"/>
      <c r="I97" s="441"/>
      <c r="J97" s="441"/>
      <c r="K97" s="441"/>
      <c r="L97" s="415"/>
      <c r="M97" s="415"/>
    </row>
    <row r="98" spans="1:13" ht="12.75" customHeight="1">
      <c r="A98" s="414" t="s">
        <v>85</v>
      </c>
      <c r="B98" s="442" t="s">
        <v>3</v>
      </c>
      <c r="C98" s="416"/>
      <c r="D98" s="415"/>
      <c r="E98" s="415"/>
      <c r="F98" s="415"/>
      <c r="G98" s="415"/>
      <c r="H98" s="415"/>
      <c r="I98" s="416"/>
      <c r="J98" s="416"/>
      <c r="K98" s="416"/>
      <c r="L98" s="415"/>
      <c r="M98" s="415"/>
    </row>
    <row r="99" spans="1:13" ht="12.75" customHeight="1">
      <c r="A99" s="418"/>
      <c r="B99" s="651" t="s">
        <v>225</v>
      </c>
      <c r="C99" s="651"/>
      <c r="D99" s="651"/>
      <c r="E99" s="651"/>
      <c r="F99" s="651"/>
      <c r="G99" s="651"/>
      <c r="H99" s="651"/>
      <c r="I99" s="651"/>
      <c r="J99" s="651"/>
      <c r="K99" s="651"/>
      <c r="L99" s="415"/>
      <c r="M99" s="415"/>
    </row>
    <row r="100" spans="1:13" ht="12.75" customHeight="1">
      <c r="A100" s="418"/>
      <c r="B100" s="422"/>
      <c r="C100" s="422"/>
      <c r="D100" s="422"/>
      <c r="E100" s="422"/>
      <c r="F100" s="422"/>
      <c r="G100" s="422"/>
      <c r="H100" s="422"/>
      <c r="I100" s="422"/>
      <c r="J100" s="422"/>
      <c r="K100" s="422"/>
      <c r="L100" s="415"/>
      <c r="M100" s="415"/>
    </row>
    <row r="101" spans="1:13" ht="12.75" customHeight="1">
      <c r="A101" s="418"/>
      <c r="B101" s="422"/>
      <c r="C101" s="422"/>
      <c r="D101" s="422"/>
      <c r="E101" s="422"/>
      <c r="F101" s="422"/>
      <c r="G101" s="422"/>
      <c r="H101" s="422"/>
      <c r="I101" s="443"/>
      <c r="J101" s="443"/>
      <c r="K101" s="443"/>
      <c r="L101" s="415"/>
      <c r="M101" s="415"/>
    </row>
    <row r="102" spans="1:13" ht="12.75" customHeight="1">
      <c r="A102" s="659" t="s">
        <v>167</v>
      </c>
      <c r="B102" s="659"/>
      <c r="C102" s="659"/>
      <c r="D102" s="659"/>
      <c r="E102" s="659"/>
      <c r="F102" s="659"/>
      <c r="G102" s="659"/>
      <c r="H102" s="659"/>
      <c r="I102" s="659"/>
      <c r="J102" s="659"/>
      <c r="K102" s="659"/>
      <c r="L102" s="415"/>
      <c r="M102" s="415"/>
    </row>
    <row r="103" spans="1:13" ht="12.75" customHeight="1">
      <c r="A103" s="418"/>
      <c r="B103" s="422"/>
      <c r="C103" s="422"/>
      <c r="D103" s="422"/>
      <c r="E103" s="422"/>
      <c r="F103" s="422"/>
      <c r="G103" s="422"/>
      <c r="H103" s="422"/>
      <c r="I103" s="443"/>
      <c r="J103" s="443"/>
      <c r="K103" s="443"/>
      <c r="L103" s="415"/>
      <c r="M103" s="415"/>
    </row>
    <row r="104" spans="1:13" ht="10.5" customHeight="1">
      <c r="A104" s="418"/>
      <c r="B104" s="415"/>
      <c r="C104" s="424"/>
      <c r="D104" s="416"/>
      <c r="E104" s="416"/>
      <c r="F104" s="416"/>
      <c r="G104" s="416"/>
      <c r="H104" s="416"/>
      <c r="I104" s="416"/>
      <c r="J104" s="416"/>
      <c r="K104" s="416"/>
      <c r="L104" s="415"/>
      <c r="M104" s="415"/>
    </row>
    <row r="105" spans="1:19" s="113" customFormat="1" ht="12.75" customHeight="1">
      <c r="A105" s="643" t="s">
        <v>158</v>
      </c>
      <c r="B105" s="643"/>
      <c r="C105" s="643"/>
      <c r="D105" s="643"/>
      <c r="E105" s="643"/>
      <c r="F105" s="643"/>
      <c r="G105" s="643"/>
      <c r="H105" s="643"/>
      <c r="I105" s="643"/>
      <c r="J105" s="643"/>
      <c r="K105" s="643"/>
      <c r="L105" s="413"/>
      <c r="M105" s="413"/>
      <c r="N105" s="344"/>
      <c r="O105" s="344"/>
      <c r="P105" s="495"/>
      <c r="S105" s="520"/>
    </row>
    <row r="106" spans="1:19" s="115" customFormat="1" ht="12.75" customHeight="1">
      <c r="A106" s="644" t="s">
        <v>318</v>
      </c>
      <c r="B106" s="644"/>
      <c r="C106" s="644"/>
      <c r="D106" s="644"/>
      <c r="E106" s="644"/>
      <c r="F106" s="644"/>
      <c r="G106" s="644"/>
      <c r="H106" s="644"/>
      <c r="I106" s="644"/>
      <c r="J106" s="644"/>
      <c r="K106" s="644"/>
      <c r="L106" s="435"/>
      <c r="M106" s="435"/>
      <c r="N106" s="345"/>
      <c r="O106" s="345"/>
      <c r="P106" s="499"/>
      <c r="S106" s="525"/>
    </row>
    <row r="107" spans="1:19" s="116" customFormat="1" ht="12.75" customHeight="1">
      <c r="A107" s="445"/>
      <c r="B107" s="445"/>
      <c r="C107" s="445"/>
      <c r="D107" s="445"/>
      <c r="E107" s="445"/>
      <c r="F107" s="445"/>
      <c r="G107" s="445"/>
      <c r="H107" s="445"/>
      <c r="I107" s="446"/>
      <c r="J107" s="446"/>
      <c r="K107" s="446"/>
      <c r="L107" s="447"/>
      <c r="M107" s="447"/>
      <c r="N107" s="346"/>
      <c r="O107" s="346"/>
      <c r="P107" s="500"/>
      <c r="S107" s="526"/>
    </row>
    <row r="108" spans="1:19" s="115" customFormat="1" ht="12.75" customHeight="1">
      <c r="A108" s="423" t="s">
        <v>128</v>
      </c>
      <c r="B108" s="424" t="s">
        <v>127</v>
      </c>
      <c r="C108" s="416"/>
      <c r="D108" s="436"/>
      <c r="E108" s="436"/>
      <c r="F108" s="416"/>
      <c r="G108" s="416"/>
      <c r="H108" s="416"/>
      <c r="I108" s="416"/>
      <c r="J108" s="416"/>
      <c r="K108" s="416"/>
      <c r="L108" s="435"/>
      <c r="M108" s="435"/>
      <c r="N108" s="345"/>
      <c r="O108" s="345"/>
      <c r="P108" s="499"/>
      <c r="S108" s="525"/>
    </row>
    <row r="109" spans="1:19" s="115" customFormat="1" ht="12.75" customHeight="1">
      <c r="A109" s="423"/>
      <c r="B109" s="424"/>
      <c r="C109" s="416"/>
      <c r="D109" s="436"/>
      <c r="E109" s="436"/>
      <c r="F109" s="416"/>
      <c r="G109" s="416"/>
      <c r="H109" s="416"/>
      <c r="I109" s="416"/>
      <c r="J109" s="416"/>
      <c r="K109" s="416"/>
      <c r="L109" s="435"/>
      <c r="M109" s="435"/>
      <c r="N109" s="345"/>
      <c r="O109" s="345"/>
      <c r="P109" s="499"/>
      <c r="S109" s="525"/>
    </row>
    <row r="110" spans="1:19" s="115" customFormat="1" ht="12.75" customHeight="1">
      <c r="A110" s="423"/>
      <c r="B110" s="544" t="s">
        <v>310</v>
      </c>
      <c r="C110" s="416"/>
      <c r="D110" s="416"/>
      <c r="E110" s="416"/>
      <c r="F110" s="416"/>
      <c r="G110" s="448"/>
      <c r="H110" s="416"/>
      <c r="I110" s="416"/>
      <c r="J110" s="416"/>
      <c r="K110" s="416"/>
      <c r="L110" s="435"/>
      <c r="M110" s="435"/>
      <c r="N110" s="345"/>
      <c r="O110" s="345"/>
      <c r="P110" s="499"/>
      <c r="S110" s="525"/>
    </row>
    <row r="111" spans="1:19" s="115" customFormat="1" ht="39.75" customHeight="1">
      <c r="A111" s="423"/>
      <c r="B111" s="642" t="s">
        <v>351</v>
      </c>
      <c r="C111" s="642"/>
      <c r="D111" s="642"/>
      <c r="E111" s="642"/>
      <c r="F111" s="642"/>
      <c r="G111" s="642"/>
      <c r="H111" s="642"/>
      <c r="I111" s="642"/>
      <c r="J111" s="642"/>
      <c r="K111" s="642"/>
      <c r="L111" s="435"/>
      <c r="M111" s="435"/>
      <c r="N111" s="345"/>
      <c r="O111" s="345"/>
      <c r="P111" s="499"/>
      <c r="S111" s="525"/>
    </row>
    <row r="112" spans="1:19" s="115" customFormat="1" ht="56.25" customHeight="1">
      <c r="A112" s="423"/>
      <c r="B112" s="642" t="s">
        <v>363</v>
      </c>
      <c r="C112" s="642"/>
      <c r="D112" s="642"/>
      <c r="E112" s="642"/>
      <c r="F112" s="642"/>
      <c r="G112" s="642"/>
      <c r="H112" s="642"/>
      <c r="I112" s="642"/>
      <c r="J112" s="642"/>
      <c r="K112" s="642"/>
      <c r="L112" s="435"/>
      <c r="M112" s="435"/>
      <c r="N112" s="345"/>
      <c r="O112" s="345"/>
      <c r="P112" s="499"/>
      <c r="S112" s="525"/>
    </row>
    <row r="113" spans="1:19" s="115" customFormat="1" ht="15">
      <c r="A113" s="423"/>
      <c r="B113" s="602"/>
      <c r="C113" s="602"/>
      <c r="D113" s="602"/>
      <c r="E113" s="602"/>
      <c r="F113" s="602"/>
      <c r="G113" s="602"/>
      <c r="H113" s="448"/>
      <c r="I113" s="602"/>
      <c r="J113" s="602"/>
      <c r="K113" s="602"/>
      <c r="L113" s="435"/>
      <c r="M113" s="435"/>
      <c r="N113" s="345"/>
      <c r="O113" s="345"/>
      <c r="P113" s="499"/>
      <c r="S113" s="525"/>
    </row>
    <row r="114" spans="1:19" s="115" customFormat="1" ht="15">
      <c r="A114" s="423"/>
      <c r="B114" s="544" t="s">
        <v>311</v>
      </c>
      <c r="C114" s="421"/>
      <c r="D114" s="421"/>
      <c r="E114" s="421"/>
      <c r="F114" s="421"/>
      <c r="G114" s="421"/>
      <c r="H114" s="421"/>
      <c r="I114" s="421"/>
      <c r="J114" s="421"/>
      <c r="K114" s="421"/>
      <c r="L114" s="435"/>
      <c r="M114" s="435"/>
      <c r="N114" s="345"/>
      <c r="O114" s="345"/>
      <c r="P114" s="499"/>
      <c r="S114" s="525"/>
    </row>
    <row r="115" spans="1:19" s="115" customFormat="1" ht="42.75" customHeight="1">
      <c r="A115" s="423"/>
      <c r="B115" s="641" t="s">
        <v>362</v>
      </c>
      <c r="C115" s="641"/>
      <c r="D115" s="641"/>
      <c r="E115" s="641"/>
      <c r="F115" s="641"/>
      <c r="G115" s="641"/>
      <c r="H115" s="641"/>
      <c r="I115" s="641"/>
      <c r="J115" s="641"/>
      <c r="K115" s="641"/>
      <c r="L115" s="435"/>
      <c r="M115" s="435"/>
      <c r="N115" s="345"/>
      <c r="O115" s="345"/>
      <c r="P115" s="499"/>
      <c r="S115" s="525"/>
    </row>
    <row r="116" spans="1:19" s="115" customFormat="1" ht="43.5" customHeight="1">
      <c r="A116" s="423"/>
      <c r="B116" s="641" t="s">
        <v>365</v>
      </c>
      <c r="C116" s="641"/>
      <c r="D116" s="641"/>
      <c r="E116" s="641"/>
      <c r="F116" s="641"/>
      <c r="G116" s="641"/>
      <c r="H116" s="641"/>
      <c r="I116" s="641"/>
      <c r="J116" s="641"/>
      <c r="K116" s="641"/>
      <c r="L116" s="435"/>
      <c r="M116" s="435"/>
      <c r="N116" s="345"/>
      <c r="O116" s="345"/>
      <c r="P116" s="499"/>
      <c r="S116" s="525"/>
    </row>
    <row r="117" spans="1:19" s="115" customFormat="1" ht="11.25" customHeight="1">
      <c r="A117" s="423"/>
      <c r="B117" s="421"/>
      <c r="C117" s="421"/>
      <c r="D117" s="421"/>
      <c r="E117" s="421"/>
      <c r="F117" s="421"/>
      <c r="G117" s="421"/>
      <c r="H117" s="448"/>
      <c r="I117" s="421"/>
      <c r="J117" s="421"/>
      <c r="K117" s="421"/>
      <c r="L117" s="435"/>
      <c r="M117" s="435"/>
      <c r="N117" s="345"/>
      <c r="O117" s="345"/>
      <c r="P117" s="499"/>
      <c r="S117" s="525"/>
    </row>
    <row r="118" spans="1:19" s="112" customFormat="1" ht="15" customHeight="1">
      <c r="A118" s="423" t="s">
        <v>88</v>
      </c>
      <c r="B118" s="650" t="s">
        <v>110</v>
      </c>
      <c r="C118" s="650"/>
      <c r="D118" s="650"/>
      <c r="E118" s="650"/>
      <c r="F118" s="650"/>
      <c r="G118" s="650"/>
      <c r="H118" s="650"/>
      <c r="I118" s="650"/>
      <c r="J118" s="650"/>
      <c r="K118" s="650"/>
      <c r="L118" s="416"/>
      <c r="M118" s="416"/>
      <c r="N118" s="114"/>
      <c r="O118" s="114"/>
      <c r="P118" s="496"/>
      <c r="S118" s="521"/>
    </row>
    <row r="119" spans="1:19" s="112" customFormat="1" ht="40.5" customHeight="1">
      <c r="A119" s="423"/>
      <c r="B119" s="641" t="s">
        <v>367</v>
      </c>
      <c r="C119" s="641"/>
      <c r="D119" s="641"/>
      <c r="E119" s="641"/>
      <c r="F119" s="641"/>
      <c r="G119" s="641"/>
      <c r="H119" s="641"/>
      <c r="I119" s="641"/>
      <c r="J119" s="641"/>
      <c r="K119" s="641"/>
      <c r="L119" s="416"/>
      <c r="M119" s="416"/>
      <c r="N119" s="114"/>
      <c r="O119" s="114"/>
      <c r="P119" s="496"/>
      <c r="S119" s="521"/>
    </row>
    <row r="120" spans="1:19" s="112" customFormat="1" ht="12.75" customHeight="1">
      <c r="A120" s="423"/>
      <c r="B120" s="424"/>
      <c r="C120" s="416"/>
      <c r="D120" s="416"/>
      <c r="E120" s="416"/>
      <c r="F120" s="417"/>
      <c r="G120" s="416"/>
      <c r="H120" s="416"/>
      <c r="I120" s="417"/>
      <c r="J120" s="417"/>
      <c r="K120" s="416"/>
      <c r="L120" s="416"/>
      <c r="M120" s="416"/>
      <c r="N120" s="114"/>
      <c r="O120" s="114"/>
      <c r="P120" s="496"/>
      <c r="S120" s="521"/>
    </row>
    <row r="121" spans="1:19" s="115" customFormat="1" ht="17.25" customHeight="1">
      <c r="A121" s="423" t="s">
        <v>90</v>
      </c>
      <c r="B121" s="424" t="s">
        <v>125</v>
      </c>
      <c r="C121" s="416"/>
      <c r="D121" s="416"/>
      <c r="E121" s="416"/>
      <c r="F121" s="609"/>
      <c r="G121" s="609"/>
      <c r="H121" s="608"/>
      <c r="I121" s="416"/>
      <c r="J121" s="416"/>
      <c r="K121" s="416"/>
      <c r="L121" s="435"/>
      <c r="M121" s="435"/>
      <c r="N121" s="345"/>
      <c r="O121" s="345"/>
      <c r="P121" s="499"/>
      <c r="S121" s="525"/>
    </row>
    <row r="122" spans="1:19" s="115" customFormat="1" ht="66" customHeight="1">
      <c r="A122" s="423"/>
      <c r="B122" s="641" t="s">
        <v>327</v>
      </c>
      <c r="C122" s="641"/>
      <c r="D122" s="641"/>
      <c r="E122" s="641"/>
      <c r="F122" s="641"/>
      <c r="G122" s="641"/>
      <c r="H122" s="641"/>
      <c r="I122" s="641"/>
      <c r="J122" s="641"/>
      <c r="K122" s="641"/>
      <c r="L122" s="435"/>
      <c r="M122" s="435"/>
      <c r="N122" s="345"/>
      <c r="O122" s="345"/>
      <c r="P122" s="499"/>
      <c r="S122" s="525"/>
    </row>
    <row r="123" spans="1:19" s="115" customFormat="1" ht="29.25" customHeight="1">
      <c r="A123" s="449"/>
      <c r="B123" s="654" t="s">
        <v>292</v>
      </c>
      <c r="C123" s="654"/>
      <c r="D123" s="654"/>
      <c r="E123" s="654"/>
      <c r="F123" s="654"/>
      <c r="G123" s="654"/>
      <c r="H123" s="654"/>
      <c r="I123" s="654"/>
      <c r="J123" s="654"/>
      <c r="K123" s="654"/>
      <c r="L123" s="435"/>
      <c r="M123" s="435"/>
      <c r="N123" s="345"/>
      <c r="O123" s="345"/>
      <c r="P123" s="499"/>
      <c r="S123" s="525"/>
    </row>
    <row r="124" spans="1:19" s="115" customFormat="1" ht="39.75" customHeight="1">
      <c r="A124" s="449"/>
      <c r="B124" s="641" t="s">
        <v>329</v>
      </c>
      <c r="C124" s="641"/>
      <c r="D124" s="641"/>
      <c r="E124" s="641"/>
      <c r="F124" s="641"/>
      <c r="G124" s="641"/>
      <c r="H124" s="641"/>
      <c r="I124" s="641"/>
      <c r="J124" s="641"/>
      <c r="K124" s="641"/>
      <c r="L124" s="435"/>
      <c r="M124" s="435"/>
      <c r="N124" s="345"/>
      <c r="O124" s="345"/>
      <c r="P124" s="499"/>
      <c r="S124" s="525"/>
    </row>
    <row r="125" spans="1:19" s="112" customFormat="1" ht="15">
      <c r="A125" s="417"/>
      <c r="B125" s="424"/>
      <c r="C125" s="450"/>
      <c r="D125" s="450"/>
      <c r="E125" s="450"/>
      <c r="F125" s="450"/>
      <c r="G125" s="416"/>
      <c r="H125" s="450"/>
      <c r="I125" s="450"/>
      <c r="J125" s="450"/>
      <c r="K125" s="450"/>
      <c r="L125" s="416"/>
      <c r="M125" s="416"/>
      <c r="N125" s="114"/>
      <c r="O125" s="114"/>
      <c r="P125" s="496"/>
      <c r="S125" s="521"/>
    </row>
    <row r="126" spans="1:19" s="112" customFormat="1" ht="12.75" customHeight="1">
      <c r="A126" s="423" t="s">
        <v>91</v>
      </c>
      <c r="B126" s="424" t="s">
        <v>126</v>
      </c>
      <c r="C126" s="416"/>
      <c r="D126" s="416"/>
      <c r="E126" s="416"/>
      <c r="F126" s="416"/>
      <c r="G126" s="416"/>
      <c r="H126" s="448"/>
      <c r="I126" s="416"/>
      <c r="J126" s="416"/>
      <c r="K126" s="416"/>
      <c r="L126" s="416"/>
      <c r="M126" s="416"/>
      <c r="N126" s="114"/>
      <c r="O126" s="114"/>
      <c r="P126" s="496"/>
      <c r="S126" s="521"/>
    </row>
    <row r="127" spans="1:19" s="112" customFormat="1" ht="67.5" customHeight="1">
      <c r="A127" s="423"/>
      <c r="B127" s="648" t="s">
        <v>368</v>
      </c>
      <c r="C127" s="648"/>
      <c r="D127" s="648"/>
      <c r="E127" s="648"/>
      <c r="F127" s="648"/>
      <c r="G127" s="648"/>
      <c r="H127" s="648"/>
      <c r="I127" s="648"/>
      <c r="J127" s="648"/>
      <c r="K127" s="648"/>
      <c r="L127" s="416"/>
      <c r="M127" s="416"/>
      <c r="N127" s="114"/>
      <c r="O127" s="114"/>
      <c r="P127" s="496"/>
      <c r="S127" s="521"/>
    </row>
    <row r="128" spans="1:19" s="112" customFormat="1" ht="12.75" customHeight="1">
      <c r="A128" s="423"/>
      <c r="B128" s="646" t="s">
        <v>352</v>
      </c>
      <c r="C128" s="646"/>
      <c r="D128" s="646"/>
      <c r="E128" s="646"/>
      <c r="F128" s="646"/>
      <c r="G128" s="646"/>
      <c r="H128" s="646"/>
      <c r="I128" s="646"/>
      <c r="J128" s="646"/>
      <c r="K128" s="646"/>
      <c r="L128" s="416"/>
      <c r="M128" s="416"/>
      <c r="N128" s="114"/>
      <c r="O128" s="114"/>
      <c r="P128" s="496"/>
      <c r="S128" s="521"/>
    </row>
    <row r="129" spans="1:19" s="112" customFormat="1" ht="12.75" customHeight="1">
      <c r="A129" s="423"/>
      <c r="B129" s="646"/>
      <c r="C129" s="646"/>
      <c r="D129" s="646"/>
      <c r="E129" s="646"/>
      <c r="F129" s="646"/>
      <c r="G129" s="646"/>
      <c r="H129" s="646"/>
      <c r="I129" s="646"/>
      <c r="J129" s="646"/>
      <c r="K129" s="646"/>
      <c r="L129" s="416"/>
      <c r="M129" s="416"/>
      <c r="N129" s="114"/>
      <c r="O129" s="114"/>
      <c r="P129" s="496"/>
      <c r="S129" s="521"/>
    </row>
    <row r="130" spans="1:19" s="112" customFormat="1" ht="15">
      <c r="A130" s="423"/>
      <c r="B130" s="646"/>
      <c r="C130" s="646"/>
      <c r="D130" s="646"/>
      <c r="E130" s="646"/>
      <c r="F130" s="646"/>
      <c r="G130" s="646"/>
      <c r="H130" s="646"/>
      <c r="I130" s="646"/>
      <c r="J130" s="646"/>
      <c r="K130" s="646"/>
      <c r="L130" s="416"/>
      <c r="M130" s="416"/>
      <c r="N130" s="114"/>
      <c r="O130" s="114"/>
      <c r="P130" s="496"/>
      <c r="S130" s="521"/>
    </row>
    <row r="131" spans="1:19" s="112" customFormat="1" ht="13.5" customHeight="1">
      <c r="A131" s="423"/>
      <c r="B131" s="646"/>
      <c r="C131" s="646"/>
      <c r="D131" s="646"/>
      <c r="E131" s="646"/>
      <c r="F131" s="646"/>
      <c r="G131" s="646"/>
      <c r="H131" s="646"/>
      <c r="I131" s="646"/>
      <c r="J131" s="646"/>
      <c r="K131" s="646"/>
      <c r="L131" s="416"/>
      <c r="M131" s="416"/>
      <c r="N131" s="114"/>
      <c r="O131" s="114"/>
      <c r="P131" s="496"/>
      <c r="S131" s="521"/>
    </row>
    <row r="132" spans="1:19" s="112" customFormat="1" ht="6.75" customHeight="1">
      <c r="A132" s="423"/>
      <c r="B132" s="646"/>
      <c r="C132" s="646"/>
      <c r="D132" s="646"/>
      <c r="E132" s="646"/>
      <c r="F132" s="646"/>
      <c r="G132" s="646"/>
      <c r="H132" s="646"/>
      <c r="I132" s="646"/>
      <c r="J132" s="646"/>
      <c r="K132" s="646"/>
      <c r="L132" s="416"/>
      <c r="M132" s="416"/>
      <c r="N132" s="114"/>
      <c r="O132" s="114"/>
      <c r="P132" s="496"/>
      <c r="S132" s="521"/>
    </row>
    <row r="133" spans="1:19" s="112" customFormat="1" ht="7.5" customHeight="1">
      <c r="A133" s="423"/>
      <c r="B133" s="647"/>
      <c r="C133" s="647"/>
      <c r="D133" s="647"/>
      <c r="E133" s="647"/>
      <c r="F133" s="647"/>
      <c r="G133" s="647"/>
      <c r="H133" s="647"/>
      <c r="I133" s="647"/>
      <c r="J133" s="647"/>
      <c r="K133" s="647"/>
      <c r="L133" s="416"/>
      <c r="M133" s="416"/>
      <c r="N133" s="114"/>
      <c r="O133" s="114"/>
      <c r="P133" s="496"/>
      <c r="S133" s="521"/>
    </row>
    <row r="134" spans="1:19" s="112" customFormat="1" ht="5.25" customHeight="1" hidden="1">
      <c r="A134" s="417"/>
      <c r="B134" s="647"/>
      <c r="C134" s="647"/>
      <c r="D134" s="647"/>
      <c r="E134" s="647"/>
      <c r="F134" s="647"/>
      <c r="G134" s="647"/>
      <c r="H134" s="647"/>
      <c r="I134" s="647"/>
      <c r="J134" s="647"/>
      <c r="K134" s="647"/>
      <c r="L134" s="416"/>
      <c r="M134" s="416"/>
      <c r="N134" s="114"/>
      <c r="O134" s="114"/>
      <c r="P134" s="496"/>
      <c r="S134" s="521"/>
    </row>
    <row r="135" spans="1:19" s="112" customFormat="1" ht="42.75" customHeight="1">
      <c r="A135" s="417"/>
      <c r="B135" s="640" t="s">
        <v>361</v>
      </c>
      <c r="C135" s="640"/>
      <c r="D135" s="640"/>
      <c r="E135" s="640"/>
      <c r="F135" s="640"/>
      <c r="G135" s="640"/>
      <c r="H135" s="640"/>
      <c r="I135" s="640"/>
      <c r="J135" s="640"/>
      <c r="K135" s="640"/>
      <c r="L135" s="416"/>
      <c r="M135" s="416"/>
      <c r="N135" s="114"/>
      <c r="O135" s="114"/>
      <c r="P135" s="496"/>
      <c r="S135" s="521"/>
    </row>
    <row r="136" spans="1:19" s="112" customFormat="1" ht="12.75" customHeight="1">
      <c r="A136" s="417"/>
      <c r="B136" s="607"/>
      <c r="C136" s="607"/>
      <c r="D136" s="607"/>
      <c r="E136" s="607"/>
      <c r="F136" s="607"/>
      <c r="G136" s="607"/>
      <c r="H136" s="607"/>
      <c r="I136" s="607"/>
      <c r="J136" s="607"/>
      <c r="K136" s="607"/>
      <c r="L136" s="416"/>
      <c r="M136" s="416"/>
      <c r="N136" s="114"/>
      <c r="O136" s="114"/>
      <c r="P136" s="496"/>
      <c r="S136" s="521"/>
    </row>
    <row r="137" spans="1:19" ht="13.5" customHeight="1">
      <c r="A137" s="414" t="s">
        <v>92</v>
      </c>
      <c r="B137" s="413" t="s">
        <v>261</v>
      </c>
      <c r="C137" s="451"/>
      <c r="D137" s="451"/>
      <c r="E137" s="451"/>
      <c r="F137" s="451"/>
      <c r="G137" s="451"/>
      <c r="H137" s="451"/>
      <c r="I137" s="511" t="s">
        <v>89</v>
      </c>
      <c r="J137" s="511"/>
      <c r="K137" s="511" t="s">
        <v>111</v>
      </c>
      <c r="L137" s="415"/>
      <c r="M137" s="415"/>
      <c r="Q137" s="511" t="s">
        <v>89</v>
      </c>
      <c r="R137" s="511"/>
      <c r="S137" s="511" t="s">
        <v>111</v>
      </c>
    </row>
    <row r="138" spans="1:19" ht="12" customHeight="1">
      <c r="A138" s="414"/>
      <c r="B138" s="415"/>
      <c r="C138" s="451"/>
      <c r="D138" s="415"/>
      <c r="E138" s="415"/>
      <c r="F138" s="415"/>
      <c r="G138" s="451"/>
      <c r="H138" s="415"/>
      <c r="I138" s="505" t="s">
        <v>87</v>
      </c>
      <c r="J138" s="505"/>
      <c r="K138" s="505" t="s">
        <v>87</v>
      </c>
      <c r="L138" s="415"/>
      <c r="M138" s="415"/>
      <c r="Q138" s="505" t="s">
        <v>87</v>
      </c>
      <c r="R138" s="505"/>
      <c r="S138" s="505" t="s">
        <v>87</v>
      </c>
    </row>
    <row r="139" spans="1:19" ht="12" customHeight="1">
      <c r="A139" s="414"/>
      <c r="B139" s="426"/>
      <c r="C139" s="473"/>
      <c r="D139" s="430"/>
      <c r="E139" s="430"/>
      <c r="F139" s="430"/>
      <c r="G139" s="430"/>
      <c r="H139" s="430"/>
      <c r="I139" s="505" t="s">
        <v>340</v>
      </c>
      <c r="J139" s="505"/>
      <c r="K139" s="505" t="s">
        <v>340</v>
      </c>
      <c r="L139" s="415"/>
      <c r="M139" s="415"/>
      <c r="Q139" s="505" t="s">
        <v>268</v>
      </c>
      <c r="R139" s="505"/>
      <c r="S139" s="505" t="s">
        <v>268</v>
      </c>
    </row>
    <row r="140" spans="1:19" ht="12.75" customHeight="1">
      <c r="A140" s="414"/>
      <c r="B140" s="451"/>
      <c r="C140" s="451"/>
      <c r="D140" s="415"/>
      <c r="E140" s="415"/>
      <c r="F140" s="415" t="s">
        <v>353</v>
      </c>
      <c r="G140" s="415"/>
      <c r="H140" s="415"/>
      <c r="I140" s="506" t="s">
        <v>86</v>
      </c>
      <c r="J140" s="511"/>
      <c r="K140" s="506" t="s">
        <v>86</v>
      </c>
      <c r="L140" s="415"/>
      <c r="M140" s="415"/>
      <c r="Q140" s="506" t="s">
        <v>86</v>
      </c>
      <c r="R140" s="511"/>
      <c r="S140" s="506" t="s">
        <v>86</v>
      </c>
    </row>
    <row r="141" spans="1:19" ht="12.75" customHeight="1">
      <c r="A141" s="414"/>
      <c r="B141" s="415" t="s">
        <v>168</v>
      </c>
      <c r="C141" s="451"/>
      <c r="D141" s="415"/>
      <c r="E141" s="415"/>
      <c r="F141" s="415"/>
      <c r="G141" s="415"/>
      <c r="H141" s="415"/>
      <c r="I141" s="453"/>
      <c r="J141" s="453"/>
      <c r="K141" s="453"/>
      <c r="L141" s="415"/>
      <c r="M141" s="415"/>
      <c r="Q141" s="453"/>
      <c r="R141" s="453"/>
      <c r="S141" s="453"/>
    </row>
    <row r="142" spans="1:19" ht="12.75" customHeight="1">
      <c r="A142" s="414"/>
      <c r="B142" s="416"/>
      <c r="C142" s="450" t="s">
        <v>169</v>
      </c>
      <c r="D142" s="416"/>
      <c r="E142" s="416"/>
      <c r="F142" s="416"/>
      <c r="G142" s="416"/>
      <c r="H142" s="416"/>
      <c r="I142" s="45">
        <v>7</v>
      </c>
      <c r="J142" s="416"/>
      <c r="K142" s="416">
        <v>71</v>
      </c>
      <c r="L142" s="415"/>
      <c r="M142" s="415"/>
      <c r="Q142" s="45">
        <v>41</v>
      </c>
      <c r="R142" s="416"/>
      <c r="S142" s="416">
        <v>41</v>
      </c>
    </row>
    <row r="143" spans="1:19" ht="12.75" customHeight="1">
      <c r="A143" s="414"/>
      <c r="B143" s="416"/>
      <c r="C143" s="645" t="s">
        <v>170</v>
      </c>
      <c r="D143" s="645"/>
      <c r="E143" s="645"/>
      <c r="F143" s="645"/>
      <c r="G143" s="416"/>
      <c r="H143" s="416"/>
      <c r="I143" s="54">
        <v>0</v>
      </c>
      <c r="J143" s="454"/>
      <c r="K143" s="54">
        <v>0</v>
      </c>
      <c r="L143" s="415"/>
      <c r="M143" s="415"/>
      <c r="Q143" s="54">
        <v>0</v>
      </c>
      <c r="R143" s="454"/>
      <c r="S143" s="54">
        <v>0</v>
      </c>
    </row>
    <row r="144" spans="1:19" ht="14.25" customHeight="1">
      <c r="A144" s="414"/>
      <c r="B144" s="450"/>
      <c r="C144" s="450"/>
      <c r="D144" s="416"/>
      <c r="E144" s="416"/>
      <c r="F144" s="416"/>
      <c r="G144" s="416"/>
      <c r="H144" s="416"/>
      <c r="I144" s="75">
        <f>SUM(I142:I143)</f>
        <v>7</v>
      </c>
      <c r="J144" s="455"/>
      <c r="K144" s="455">
        <f>SUM(K142:K143)</f>
        <v>71</v>
      </c>
      <c r="L144" s="415"/>
      <c r="M144" s="415"/>
      <c r="Q144" s="75">
        <f>SUM(Q142:Q143)</f>
        <v>41</v>
      </c>
      <c r="R144" s="455"/>
      <c r="S144" s="455">
        <f>SUM(S142:S143)</f>
        <v>41</v>
      </c>
    </row>
    <row r="145" spans="1:13" ht="41.25" customHeight="1">
      <c r="A145" s="414"/>
      <c r="B145" s="649" t="s">
        <v>321</v>
      </c>
      <c r="C145" s="649"/>
      <c r="D145" s="649"/>
      <c r="E145" s="649"/>
      <c r="F145" s="649"/>
      <c r="G145" s="649"/>
      <c r="H145" s="649"/>
      <c r="I145" s="649"/>
      <c r="J145" s="649"/>
      <c r="K145" s="649"/>
      <c r="L145" s="415"/>
      <c r="M145" s="415"/>
    </row>
    <row r="146" spans="1:13" ht="12.75" customHeight="1">
      <c r="A146" s="414"/>
      <c r="B146" s="413"/>
      <c r="C146" s="415"/>
      <c r="D146" s="415"/>
      <c r="E146" s="415"/>
      <c r="F146" s="415"/>
      <c r="G146" s="415"/>
      <c r="H146" s="415"/>
      <c r="I146" s="416"/>
      <c r="J146" s="416"/>
      <c r="K146" s="416"/>
      <c r="L146" s="415"/>
      <c r="M146" s="415"/>
    </row>
    <row r="147" spans="1:13" ht="12.75" customHeight="1">
      <c r="A147" s="414" t="s">
        <v>93</v>
      </c>
      <c r="B147" s="413" t="s">
        <v>130</v>
      </c>
      <c r="C147" s="415"/>
      <c r="D147" s="415"/>
      <c r="E147" s="415"/>
      <c r="F147" s="415"/>
      <c r="G147" s="415"/>
      <c r="H147" s="415"/>
      <c r="I147" s="416"/>
      <c r="J147" s="416"/>
      <c r="K147" s="416"/>
      <c r="L147" s="415"/>
      <c r="M147" s="415"/>
    </row>
    <row r="148" spans="1:13" ht="16.5" customHeight="1">
      <c r="A148" s="414"/>
      <c r="B148" s="649" t="s">
        <v>264</v>
      </c>
      <c r="C148" s="649"/>
      <c r="D148" s="649"/>
      <c r="E148" s="649"/>
      <c r="F148" s="649"/>
      <c r="G148" s="649"/>
      <c r="H148" s="649"/>
      <c r="I148" s="649"/>
      <c r="J148" s="649"/>
      <c r="K148" s="649"/>
      <c r="L148" s="415"/>
      <c r="M148" s="415"/>
    </row>
    <row r="149" spans="1:13" ht="12.75" customHeight="1">
      <c r="A149" s="414"/>
      <c r="B149" s="415"/>
      <c r="C149" s="415"/>
      <c r="D149" s="415"/>
      <c r="E149" s="415"/>
      <c r="F149" s="415"/>
      <c r="G149" s="415"/>
      <c r="H149" s="415"/>
      <c r="I149" s="416"/>
      <c r="J149" s="416"/>
      <c r="K149" s="416"/>
      <c r="L149" s="415"/>
      <c r="M149" s="415"/>
    </row>
    <row r="150" spans="1:13" ht="12.75" customHeight="1">
      <c r="A150" s="414" t="s">
        <v>94</v>
      </c>
      <c r="B150" s="424" t="s">
        <v>123</v>
      </c>
      <c r="C150" s="416"/>
      <c r="D150" s="416"/>
      <c r="E150" s="416"/>
      <c r="F150" s="416"/>
      <c r="G150" s="416"/>
      <c r="H150" s="416"/>
      <c r="I150" s="416"/>
      <c r="J150" s="416"/>
      <c r="K150" s="416"/>
      <c r="L150" s="415"/>
      <c r="M150" s="415"/>
    </row>
    <row r="151" spans="1:13" ht="16.5" customHeight="1">
      <c r="A151" s="414"/>
      <c r="B151" s="648" t="s">
        <v>124</v>
      </c>
      <c r="C151" s="648"/>
      <c r="D151" s="648"/>
      <c r="E151" s="648"/>
      <c r="F151" s="648"/>
      <c r="G151" s="648"/>
      <c r="H151" s="648"/>
      <c r="I151" s="648"/>
      <c r="J151" s="648"/>
      <c r="K151" s="648"/>
      <c r="L151" s="415"/>
      <c r="M151" s="415"/>
    </row>
    <row r="152" spans="1:13" ht="12.75" customHeight="1">
      <c r="A152" s="414"/>
      <c r="B152" s="416"/>
      <c r="C152" s="416"/>
      <c r="D152" s="416"/>
      <c r="E152" s="416"/>
      <c r="F152" s="416"/>
      <c r="G152" s="416"/>
      <c r="H152" s="416"/>
      <c r="I152" s="416"/>
      <c r="J152" s="416"/>
      <c r="K152" s="416"/>
      <c r="L152" s="415"/>
      <c r="M152" s="415"/>
    </row>
    <row r="153" spans="1:13" ht="12.75" customHeight="1">
      <c r="A153" s="423" t="s">
        <v>95</v>
      </c>
      <c r="B153" s="424" t="s">
        <v>122</v>
      </c>
      <c r="C153" s="416"/>
      <c r="D153" s="416"/>
      <c r="E153" s="416"/>
      <c r="F153" s="416"/>
      <c r="G153" s="416"/>
      <c r="H153" s="416"/>
      <c r="I153" s="416"/>
      <c r="J153" s="416"/>
      <c r="K153" s="416"/>
      <c r="L153" s="415"/>
      <c r="M153" s="415"/>
    </row>
    <row r="154" spans="1:13" ht="12.75" customHeight="1">
      <c r="A154" s="423"/>
      <c r="B154" s="424"/>
      <c r="C154" s="416"/>
      <c r="D154" s="416"/>
      <c r="E154" s="416"/>
      <c r="F154" s="416"/>
      <c r="G154" s="416"/>
      <c r="H154" s="416"/>
      <c r="I154" s="416"/>
      <c r="J154" s="416"/>
      <c r="K154" s="416"/>
      <c r="L154" s="415"/>
      <c r="M154" s="415"/>
    </row>
    <row r="155" spans="1:19" s="112" customFormat="1" ht="15">
      <c r="A155" s="423"/>
      <c r="B155" s="641" t="s">
        <v>357</v>
      </c>
      <c r="C155" s="641"/>
      <c r="D155" s="641"/>
      <c r="E155" s="641"/>
      <c r="F155" s="641"/>
      <c r="G155" s="641"/>
      <c r="H155" s="641"/>
      <c r="I155" s="641"/>
      <c r="J155" s="641"/>
      <c r="K155" s="641"/>
      <c r="L155" s="416"/>
      <c r="M155" s="416"/>
      <c r="N155" s="114"/>
      <c r="O155" s="114"/>
      <c r="P155" s="496"/>
      <c r="S155" s="521"/>
    </row>
    <row r="156" spans="1:19" s="117" customFormat="1" ht="12.75" customHeight="1">
      <c r="A156" s="456"/>
      <c r="B156" s="653"/>
      <c r="C156" s="653"/>
      <c r="D156" s="653"/>
      <c r="E156" s="653"/>
      <c r="F156" s="653"/>
      <c r="G156" s="653"/>
      <c r="H156" s="653"/>
      <c r="I156" s="653"/>
      <c r="J156" s="653"/>
      <c r="K156" s="653"/>
      <c r="L156" s="457"/>
      <c r="M156" s="457"/>
      <c r="N156" s="347"/>
      <c r="O156" s="347"/>
      <c r="P156" s="501"/>
      <c r="S156" s="527"/>
    </row>
    <row r="157" spans="1:19" s="117" customFormat="1" ht="12" customHeight="1">
      <c r="A157" s="456"/>
      <c r="B157" s="507"/>
      <c r="C157" s="507"/>
      <c r="D157" s="507"/>
      <c r="E157" s="507"/>
      <c r="F157" s="507"/>
      <c r="G157" s="507"/>
      <c r="H157" s="507"/>
      <c r="I157" s="507"/>
      <c r="J157" s="507"/>
      <c r="K157" s="507"/>
      <c r="L157" s="457"/>
      <c r="M157" s="457"/>
      <c r="N157" s="347"/>
      <c r="O157" s="347"/>
      <c r="P157" s="501"/>
      <c r="S157" s="527"/>
    </row>
    <row r="158" spans="1:13" ht="12.75" customHeight="1">
      <c r="A158" s="414" t="s">
        <v>96</v>
      </c>
      <c r="B158" s="413" t="s">
        <v>8</v>
      </c>
      <c r="C158" s="415"/>
      <c r="D158" s="415"/>
      <c r="E158" s="415"/>
      <c r="F158" s="415"/>
      <c r="G158" s="415"/>
      <c r="H158" s="415"/>
      <c r="I158" s="416"/>
      <c r="J158" s="416"/>
      <c r="K158" s="416"/>
      <c r="L158" s="415"/>
      <c r="M158" s="415"/>
    </row>
    <row r="159" spans="1:13" ht="12.75" customHeight="1">
      <c r="A159" s="414"/>
      <c r="B159" s="426"/>
      <c r="C159" s="430"/>
      <c r="D159" s="430"/>
      <c r="E159" s="430"/>
      <c r="F159" s="430"/>
      <c r="G159" s="430"/>
      <c r="H159" s="430"/>
      <c r="I159" s="458"/>
      <c r="J159" s="458"/>
      <c r="K159" s="505" t="s">
        <v>340</v>
      </c>
      <c r="L159" s="415"/>
      <c r="M159" s="415"/>
    </row>
    <row r="160" spans="1:13" ht="12.75" customHeight="1">
      <c r="A160" s="414"/>
      <c r="B160" s="427"/>
      <c r="C160" s="428"/>
      <c r="D160" s="428"/>
      <c r="E160" s="428"/>
      <c r="F160" s="428"/>
      <c r="G160" s="428"/>
      <c r="H160" s="428"/>
      <c r="I160" s="454"/>
      <c r="J160" s="454"/>
      <c r="K160" s="508" t="s">
        <v>86</v>
      </c>
      <c r="L160" s="415"/>
      <c r="M160" s="415"/>
    </row>
    <row r="161" spans="1:13" ht="12.75" customHeight="1">
      <c r="A161" s="414"/>
      <c r="B161" s="415" t="s">
        <v>171</v>
      </c>
      <c r="C161" s="415"/>
      <c r="D161" s="415"/>
      <c r="E161" s="415"/>
      <c r="F161" s="415"/>
      <c r="G161" s="415"/>
      <c r="H161" s="415"/>
      <c r="I161" s="452"/>
      <c r="J161" s="452"/>
      <c r="K161" s="459"/>
      <c r="L161" s="415"/>
      <c r="M161" s="415"/>
    </row>
    <row r="162" spans="1:13" ht="12.75" customHeight="1">
      <c r="A162" s="414"/>
      <c r="B162" s="415"/>
      <c r="C162" s="415" t="s">
        <v>163</v>
      </c>
      <c r="D162" s="415"/>
      <c r="E162" s="415"/>
      <c r="F162" s="415"/>
      <c r="G162" s="415"/>
      <c r="H162" s="415"/>
      <c r="I162" s="416"/>
      <c r="J162" s="416"/>
      <c r="K162" s="45">
        <v>2996</v>
      </c>
      <c r="L162" s="415"/>
      <c r="M162" s="415"/>
    </row>
    <row r="163" spans="1:13" ht="12.75" customHeight="1">
      <c r="A163" s="414"/>
      <c r="B163" s="415"/>
      <c r="C163" s="415" t="s">
        <v>67</v>
      </c>
      <c r="D163" s="415"/>
      <c r="E163" s="415"/>
      <c r="F163" s="415"/>
      <c r="G163" s="415"/>
      <c r="H163" s="415"/>
      <c r="I163" s="416"/>
      <c r="J163" s="416"/>
      <c r="K163" s="45">
        <v>16</v>
      </c>
      <c r="L163" s="415"/>
      <c r="M163" s="415"/>
    </row>
    <row r="164" spans="1:13" ht="12.75" customHeight="1">
      <c r="A164" s="414"/>
      <c r="B164" s="415" t="s">
        <v>294</v>
      </c>
      <c r="C164" s="415"/>
      <c r="D164" s="415"/>
      <c r="E164" s="415"/>
      <c r="F164" s="415"/>
      <c r="G164" s="415"/>
      <c r="H164" s="415"/>
      <c r="I164" s="416"/>
      <c r="J164" s="416"/>
      <c r="K164" s="45">
        <v>163</v>
      </c>
      <c r="L164" s="415"/>
      <c r="M164" s="415"/>
    </row>
    <row r="165" spans="1:13" ht="12.75" customHeight="1">
      <c r="A165" s="414"/>
      <c r="B165" s="415"/>
      <c r="C165" s="415" t="s">
        <v>67</v>
      </c>
      <c r="D165" s="415"/>
      <c r="E165" s="415"/>
      <c r="F165" s="415"/>
      <c r="G165" s="415"/>
      <c r="H165" s="415"/>
      <c r="I165" s="416"/>
      <c r="J165" s="416"/>
      <c r="K165" s="45"/>
      <c r="L165" s="415"/>
      <c r="M165" s="415"/>
    </row>
    <row r="166" spans="1:13" ht="12.75" customHeight="1" thickBot="1">
      <c r="A166" s="414"/>
      <c r="B166" s="415" t="s">
        <v>164</v>
      </c>
      <c r="C166" s="415"/>
      <c r="D166" s="415"/>
      <c r="E166" s="415"/>
      <c r="F166" s="415"/>
      <c r="G166" s="415"/>
      <c r="H166" s="415"/>
      <c r="I166" s="416"/>
      <c r="J166" s="416"/>
      <c r="K166" s="199">
        <f>SUM(K162:K165)</f>
        <v>3175</v>
      </c>
      <c r="L166" s="415"/>
      <c r="M166" s="415"/>
    </row>
    <row r="167" spans="1:13" ht="12.75" customHeight="1">
      <c r="A167" s="414"/>
      <c r="B167" s="415"/>
      <c r="C167" s="415"/>
      <c r="D167" s="415"/>
      <c r="E167" s="415"/>
      <c r="F167" s="415"/>
      <c r="G167" s="415"/>
      <c r="H167" s="415"/>
      <c r="I167" s="416"/>
      <c r="J167" s="416"/>
      <c r="K167" s="416"/>
      <c r="L167" s="415"/>
      <c r="M167" s="415"/>
    </row>
    <row r="168" spans="1:13" ht="12.75" customHeight="1">
      <c r="A168" s="414"/>
      <c r="B168" s="513" t="s">
        <v>0</v>
      </c>
      <c r="C168" s="513"/>
      <c r="D168" s="513"/>
      <c r="E168" s="513"/>
      <c r="F168" s="513"/>
      <c r="G168" s="415"/>
      <c r="H168" s="415"/>
      <c r="I168" s="416"/>
      <c r="J168" s="416"/>
      <c r="K168" s="416"/>
      <c r="L168" s="415"/>
      <c r="M168" s="415"/>
    </row>
    <row r="169" spans="1:13" ht="12.75" customHeight="1">
      <c r="A169" s="414"/>
      <c r="B169" s="415"/>
      <c r="C169" s="415"/>
      <c r="D169" s="415"/>
      <c r="E169" s="415"/>
      <c r="F169" s="415"/>
      <c r="G169" s="415"/>
      <c r="H169" s="415"/>
      <c r="I169" s="416"/>
      <c r="J169" s="416"/>
      <c r="K169" s="416"/>
      <c r="L169" s="415"/>
      <c r="M169" s="415"/>
    </row>
    <row r="170" spans="1:13" ht="12.75" customHeight="1">
      <c r="A170" s="414"/>
      <c r="B170" s="415"/>
      <c r="C170" s="415"/>
      <c r="D170" s="415"/>
      <c r="E170" s="415"/>
      <c r="F170" s="415"/>
      <c r="G170" s="415"/>
      <c r="H170" s="415"/>
      <c r="I170" s="416"/>
      <c r="J170" s="416"/>
      <c r="K170" s="416"/>
      <c r="L170" s="415"/>
      <c r="M170" s="415"/>
    </row>
    <row r="171" spans="1:13" ht="12.75" customHeight="1">
      <c r="A171" s="414" t="s">
        <v>97</v>
      </c>
      <c r="B171" s="413" t="s">
        <v>4</v>
      </c>
      <c r="C171" s="415"/>
      <c r="D171" s="415"/>
      <c r="E171" s="415"/>
      <c r="F171" s="415"/>
      <c r="G171" s="415"/>
      <c r="H171" s="415"/>
      <c r="I171" s="416"/>
      <c r="J171" s="416"/>
      <c r="K171" s="416"/>
      <c r="L171" s="415"/>
      <c r="M171" s="415"/>
    </row>
    <row r="172" spans="1:13" ht="12.75" customHeight="1">
      <c r="A172" s="414"/>
      <c r="B172" s="651" t="s">
        <v>5</v>
      </c>
      <c r="C172" s="651"/>
      <c r="D172" s="651"/>
      <c r="E172" s="651"/>
      <c r="F172" s="651"/>
      <c r="G172" s="651"/>
      <c r="H172" s="651"/>
      <c r="I172" s="651"/>
      <c r="J172" s="651"/>
      <c r="K172" s="651"/>
      <c r="L172" s="415"/>
      <c r="M172" s="415"/>
    </row>
    <row r="173" spans="1:13" ht="12.75" customHeight="1">
      <c r="A173" s="414"/>
      <c r="B173" s="415"/>
      <c r="C173" s="415"/>
      <c r="D173" s="415"/>
      <c r="E173" s="415"/>
      <c r="F173" s="415"/>
      <c r="G173" s="415"/>
      <c r="H173" s="415"/>
      <c r="I173" s="416"/>
      <c r="J173" s="416"/>
      <c r="K173" s="416"/>
      <c r="L173" s="415"/>
      <c r="M173" s="415"/>
    </row>
    <row r="174" spans="1:13" ht="12.75" customHeight="1">
      <c r="A174" s="414" t="s">
        <v>98</v>
      </c>
      <c r="B174" s="413" t="s">
        <v>6</v>
      </c>
      <c r="C174" s="415"/>
      <c r="D174" s="415"/>
      <c r="E174" s="415"/>
      <c r="F174" s="415"/>
      <c r="G174" s="415"/>
      <c r="H174" s="415"/>
      <c r="I174" s="416"/>
      <c r="J174" s="416"/>
      <c r="K174" s="416"/>
      <c r="L174" s="415"/>
      <c r="M174" s="415"/>
    </row>
    <row r="175" spans="1:13" ht="29.25" customHeight="1">
      <c r="A175" s="414"/>
      <c r="B175" s="651" t="s">
        <v>7</v>
      </c>
      <c r="C175" s="651"/>
      <c r="D175" s="651"/>
      <c r="E175" s="651"/>
      <c r="F175" s="651"/>
      <c r="G175" s="651"/>
      <c r="H175" s="651"/>
      <c r="I175" s="651"/>
      <c r="J175" s="651"/>
      <c r="K175" s="651"/>
      <c r="L175" s="415"/>
      <c r="M175" s="415"/>
    </row>
    <row r="176" spans="1:13" ht="12.75" customHeight="1">
      <c r="A176" s="414"/>
      <c r="B176" s="415"/>
      <c r="C176" s="415"/>
      <c r="D176" s="415"/>
      <c r="E176" s="415"/>
      <c r="F176" s="415"/>
      <c r="G176" s="415"/>
      <c r="H176" s="415"/>
      <c r="I176" s="416"/>
      <c r="J176" s="416"/>
      <c r="K176" s="416"/>
      <c r="L176" s="415"/>
      <c r="M176" s="415"/>
    </row>
    <row r="177" spans="1:13" ht="12.75" customHeight="1">
      <c r="A177" s="414" t="s">
        <v>99</v>
      </c>
      <c r="B177" s="413" t="s">
        <v>221</v>
      </c>
      <c r="C177" s="415"/>
      <c r="D177" s="415"/>
      <c r="E177" s="415"/>
      <c r="F177" s="415"/>
      <c r="G177" s="415"/>
      <c r="H177" s="415"/>
      <c r="I177" s="416"/>
      <c r="J177" s="416"/>
      <c r="K177" s="416"/>
      <c r="L177" s="415"/>
      <c r="M177" s="415"/>
    </row>
    <row r="178" spans="1:13" ht="41.25" customHeight="1">
      <c r="A178" s="414"/>
      <c r="B178" s="651" t="s">
        <v>366</v>
      </c>
      <c r="C178" s="651"/>
      <c r="D178" s="651"/>
      <c r="E178" s="651"/>
      <c r="F178" s="651"/>
      <c r="G178" s="651"/>
      <c r="H178" s="651"/>
      <c r="I178" s="651"/>
      <c r="J178" s="651"/>
      <c r="K178" s="651"/>
      <c r="L178" s="415"/>
      <c r="M178" s="415"/>
    </row>
    <row r="179" spans="1:13" ht="12.75" customHeight="1">
      <c r="A179" s="414"/>
      <c r="B179" s="413"/>
      <c r="C179" s="415"/>
      <c r="D179" s="415"/>
      <c r="E179" s="415"/>
      <c r="F179" s="415"/>
      <c r="G179" s="415"/>
      <c r="H179" s="415"/>
      <c r="I179" s="416"/>
      <c r="J179" s="416"/>
      <c r="K179" s="416"/>
      <c r="L179" s="415"/>
      <c r="M179" s="415"/>
    </row>
    <row r="180" spans="1:13" ht="12.75" customHeight="1">
      <c r="A180" s="414"/>
      <c r="B180" s="415" t="s">
        <v>9</v>
      </c>
      <c r="C180" s="415" t="s">
        <v>10</v>
      </c>
      <c r="D180" s="415"/>
      <c r="E180" s="415"/>
      <c r="F180" s="415"/>
      <c r="G180" s="460"/>
      <c r="H180" s="415"/>
      <c r="I180" s="416"/>
      <c r="J180" s="416"/>
      <c r="K180" s="416"/>
      <c r="L180" s="415"/>
      <c r="M180" s="415"/>
    </row>
    <row r="181" spans="1:13" ht="12.75" customHeight="1">
      <c r="A181" s="414"/>
      <c r="B181" s="460"/>
      <c r="C181" s="422"/>
      <c r="D181" s="422"/>
      <c r="E181" s="422"/>
      <c r="F181" s="422"/>
      <c r="G181" s="422"/>
      <c r="H181" s="422"/>
      <c r="I181" s="443"/>
      <c r="J181" s="443"/>
      <c r="K181" s="443"/>
      <c r="L181" s="415"/>
      <c r="M181" s="415"/>
    </row>
    <row r="182" spans="1:13" ht="12.75" customHeight="1">
      <c r="A182" s="414"/>
      <c r="B182" s="460"/>
      <c r="C182" s="415"/>
      <c r="D182" s="415"/>
      <c r="E182" s="415"/>
      <c r="F182" s="415"/>
      <c r="G182" s="656" t="s">
        <v>302</v>
      </c>
      <c r="H182" s="656"/>
      <c r="I182" s="656" t="s">
        <v>347</v>
      </c>
      <c r="J182" s="656"/>
      <c r="K182" s="443"/>
      <c r="L182" s="415"/>
      <c r="M182" s="415"/>
    </row>
    <row r="183" spans="1:13" ht="12.75" customHeight="1">
      <c r="A183" s="414"/>
      <c r="B183" s="461"/>
      <c r="C183" s="428"/>
      <c r="D183" s="428"/>
      <c r="E183" s="428"/>
      <c r="F183" s="428"/>
      <c r="G183" s="512" t="s">
        <v>340</v>
      </c>
      <c r="H183" s="512" t="s">
        <v>341</v>
      </c>
      <c r="I183" s="512" t="s">
        <v>340</v>
      </c>
      <c r="J183" s="512" t="s">
        <v>341</v>
      </c>
      <c r="K183" s="504"/>
      <c r="L183" s="415"/>
      <c r="M183" s="415"/>
    </row>
    <row r="184" spans="1:13" ht="12.75" customHeight="1">
      <c r="A184" s="414"/>
      <c r="B184" s="416"/>
      <c r="C184" s="416"/>
      <c r="D184" s="416"/>
      <c r="E184" s="416"/>
      <c r="F184" s="416"/>
      <c r="G184" s="416"/>
      <c r="H184" s="416"/>
      <c r="I184" s="416"/>
      <c r="J184" s="416"/>
      <c r="K184" s="458"/>
      <c r="L184" s="415"/>
      <c r="M184" s="415"/>
    </row>
    <row r="185" spans="1:13" ht="45" customHeight="1" thickBot="1">
      <c r="A185" s="414"/>
      <c r="B185" s="416"/>
      <c r="C185" s="646" t="s">
        <v>176</v>
      </c>
      <c r="D185" s="646"/>
      <c r="E185" s="532"/>
      <c r="F185" s="462" t="s">
        <v>177</v>
      </c>
      <c r="G185" s="463">
        <v>111</v>
      </c>
      <c r="H185" s="463">
        <v>-3085</v>
      </c>
      <c r="I185" s="463">
        <v>123</v>
      </c>
      <c r="J185" s="463">
        <v>-2974</v>
      </c>
      <c r="K185" s="56"/>
      <c r="L185" s="415"/>
      <c r="M185" s="415"/>
    </row>
    <row r="186" spans="1:13" ht="12.75" customHeight="1" thickTop="1">
      <c r="A186" s="414"/>
      <c r="B186" s="416"/>
      <c r="C186" s="443"/>
      <c r="D186" s="443"/>
      <c r="E186" s="443"/>
      <c r="F186" s="462"/>
      <c r="G186" s="45"/>
      <c r="H186" s="45"/>
      <c r="I186" s="45"/>
      <c r="J186" s="45"/>
      <c r="K186" s="56"/>
      <c r="L186" s="415"/>
      <c r="M186" s="415"/>
    </row>
    <row r="187" spans="1:19" s="119" customFormat="1" ht="42" customHeight="1">
      <c r="A187" s="425"/>
      <c r="B187" s="464"/>
      <c r="C187" s="642" t="s">
        <v>364</v>
      </c>
      <c r="D187" s="642"/>
      <c r="E187" s="533"/>
      <c r="F187" s="462" t="s">
        <v>178</v>
      </c>
      <c r="G187" s="509">
        <v>133333</v>
      </c>
      <c r="H187" s="509">
        <v>100000</v>
      </c>
      <c r="I187" s="509">
        <v>133333</v>
      </c>
      <c r="J187" s="509">
        <v>100000</v>
      </c>
      <c r="K187" s="545"/>
      <c r="L187" s="420"/>
      <c r="M187" s="420"/>
      <c r="N187" s="121"/>
      <c r="O187" s="121"/>
      <c r="P187" s="497"/>
      <c r="S187" s="522"/>
    </row>
    <row r="188" spans="1:13" ht="11.25" customHeight="1">
      <c r="A188" s="414"/>
      <c r="B188" s="416"/>
      <c r="C188" s="421"/>
      <c r="D188" s="421"/>
      <c r="E188" s="421"/>
      <c r="F188" s="416"/>
      <c r="G188" s="45"/>
      <c r="H188" s="45"/>
      <c r="I188" s="45"/>
      <c r="J188" s="45"/>
      <c r="K188" s="56"/>
      <c r="L188" s="415"/>
      <c r="M188" s="415"/>
    </row>
    <row r="189" spans="1:13" ht="16.5" customHeight="1" thickBot="1">
      <c r="A189" s="414"/>
      <c r="B189" s="416"/>
      <c r="C189" s="416" t="s">
        <v>131</v>
      </c>
      <c r="D189" s="416"/>
      <c r="E189" s="416"/>
      <c r="F189" s="465"/>
      <c r="G189" s="466">
        <f>+G185/G187*100</f>
        <v>0.08325020812552031</v>
      </c>
      <c r="H189" s="466">
        <v>-3.08</v>
      </c>
      <c r="I189" s="530">
        <f>+I185/I187*100</f>
        <v>0.09225023062557657</v>
      </c>
      <c r="J189" s="530">
        <f>+J185/J187*100</f>
        <v>-2.9739999999999998</v>
      </c>
      <c r="K189" s="546"/>
      <c r="L189" s="415"/>
      <c r="M189" s="415"/>
    </row>
    <row r="190" spans="1:13" ht="12.75" customHeight="1">
      <c r="A190" s="414"/>
      <c r="B190" s="415"/>
      <c r="C190" s="415"/>
      <c r="D190" s="415"/>
      <c r="E190" s="415"/>
      <c r="F190" s="415"/>
      <c r="G190" s="415"/>
      <c r="H190" s="415"/>
      <c r="I190" s="467"/>
      <c r="J190" s="467"/>
      <c r="K190" s="547"/>
      <c r="L190" s="415"/>
      <c r="M190" s="415"/>
    </row>
    <row r="191" spans="1:13" ht="12.75" customHeight="1">
      <c r="A191" s="414"/>
      <c r="B191" s="415"/>
      <c r="C191" s="531"/>
      <c r="D191" s="415"/>
      <c r="E191" s="415"/>
      <c r="F191" s="415"/>
      <c r="G191" s="415"/>
      <c r="H191" s="415"/>
      <c r="I191" s="467"/>
      <c r="J191" s="467"/>
      <c r="K191" s="547"/>
      <c r="L191" s="415"/>
      <c r="M191" s="415"/>
    </row>
    <row r="192" spans="1:13" ht="12.75" customHeight="1">
      <c r="A192" s="414"/>
      <c r="B192" s="415"/>
      <c r="C192" s="415"/>
      <c r="D192" s="415"/>
      <c r="E192" s="415"/>
      <c r="F192" s="415"/>
      <c r="G192" s="415"/>
      <c r="H192" s="415"/>
      <c r="I192" s="467"/>
      <c r="J192" s="467"/>
      <c r="K192" s="467"/>
      <c r="L192" s="415"/>
      <c r="M192" s="415"/>
    </row>
    <row r="193" spans="1:13" ht="12.75" customHeight="1">
      <c r="A193" s="414"/>
      <c r="B193" s="415"/>
      <c r="C193" s="415"/>
      <c r="D193" s="415"/>
      <c r="E193" s="415"/>
      <c r="F193" s="415"/>
      <c r="G193" s="415"/>
      <c r="H193" s="415"/>
      <c r="I193" s="467"/>
      <c r="J193" s="467"/>
      <c r="K193" s="467"/>
      <c r="L193" s="415"/>
      <c r="M193" s="415"/>
    </row>
    <row r="194" spans="1:13" ht="12.75" customHeight="1">
      <c r="A194" s="414"/>
      <c r="B194" s="415" t="s">
        <v>101</v>
      </c>
      <c r="C194" s="415" t="s">
        <v>100</v>
      </c>
      <c r="D194" s="415"/>
      <c r="E194" s="415"/>
      <c r="F194" s="415"/>
      <c r="G194" s="415"/>
      <c r="H194" s="415"/>
      <c r="I194" s="416"/>
      <c r="J194" s="416"/>
      <c r="K194" s="416"/>
      <c r="L194" s="415"/>
      <c r="M194" s="415"/>
    </row>
    <row r="195" spans="1:13" ht="15.75" customHeight="1">
      <c r="A195" s="414"/>
      <c r="B195" s="415"/>
      <c r="C195" s="655" t="s">
        <v>358</v>
      </c>
      <c r="D195" s="655"/>
      <c r="E195" s="655"/>
      <c r="F195" s="655"/>
      <c r="G195" s="655"/>
      <c r="H195" s="655"/>
      <c r="I195" s="655"/>
      <c r="J195" s="655"/>
      <c r="K195" s="655"/>
      <c r="L195" s="415"/>
      <c r="M195" s="415"/>
    </row>
    <row r="196" spans="1:13" ht="16.5" customHeight="1">
      <c r="A196" s="415"/>
      <c r="B196" s="415"/>
      <c r="C196" s="415"/>
      <c r="D196" s="415"/>
      <c r="E196" s="415"/>
      <c r="F196" s="415"/>
      <c r="G196" s="415"/>
      <c r="H196" s="415"/>
      <c r="I196" s="416"/>
      <c r="J196" s="416"/>
      <c r="K196" s="416"/>
      <c r="L196" s="415"/>
      <c r="M196" s="415"/>
    </row>
    <row r="197" spans="1:13" ht="12.75" customHeight="1">
      <c r="A197" s="414" t="s">
        <v>102</v>
      </c>
      <c r="B197" s="413" t="s">
        <v>121</v>
      </c>
      <c r="C197" s="415"/>
      <c r="D197" s="415"/>
      <c r="E197" s="415"/>
      <c r="F197" s="415"/>
      <c r="G197" s="415"/>
      <c r="H197" s="415"/>
      <c r="I197" s="416"/>
      <c r="J197" s="416"/>
      <c r="K197" s="416"/>
      <c r="L197" s="415"/>
      <c r="M197" s="415"/>
    </row>
    <row r="198" spans="1:13" ht="12.75" customHeight="1">
      <c r="A198" s="414"/>
      <c r="B198" s="651" t="s">
        <v>320</v>
      </c>
      <c r="C198" s="651"/>
      <c r="D198" s="651"/>
      <c r="E198" s="651"/>
      <c r="F198" s="651"/>
      <c r="G198" s="651"/>
      <c r="H198" s="651"/>
      <c r="I198" s="651"/>
      <c r="J198" s="651"/>
      <c r="K198" s="651"/>
      <c r="L198" s="415"/>
      <c r="M198" s="415"/>
    </row>
    <row r="199" spans="1:13" ht="12.75" customHeight="1">
      <c r="A199" s="414"/>
      <c r="B199" s="415"/>
      <c r="C199" s="415"/>
      <c r="D199" s="415"/>
      <c r="E199" s="415"/>
      <c r="F199" s="415"/>
      <c r="G199" s="415"/>
      <c r="H199" s="415"/>
      <c r="I199" s="416"/>
      <c r="J199" s="416"/>
      <c r="K199" s="416"/>
      <c r="L199" s="415"/>
      <c r="M199" s="415"/>
    </row>
    <row r="200" spans="1:13" ht="12.75" customHeight="1">
      <c r="A200" s="414"/>
      <c r="B200" s="415"/>
      <c r="C200" s="415"/>
      <c r="D200" s="415"/>
      <c r="E200" s="415"/>
      <c r="F200" s="415"/>
      <c r="G200" s="415"/>
      <c r="H200" s="415"/>
      <c r="I200" s="416"/>
      <c r="J200" s="416"/>
      <c r="K200" s="416"/>
      <c r="L200" s="415"/>
      <c r="M200" s="415"/>
    </row>
    <row r="201" spans="1:13" ht="12.75" customHeight="1">
      <c r="A201" s="414"/>
      <c r="B201" s="415"/>
      <c r="C201" s="415"/>
      <c r="D201" s="415"/>
      <c r="E201" s="415"/>
      <c r="F201" s="415"/>
      <c r="G201" s="415"/>
      <c r="H201" s="415"/>
      <c r="I201" s="416"/>
      <c r="J201" s="416"/>
      <c r="K201" s="416"/>
      <c r="L201" s="415"/>
      <c r="M201" s="415"/>
    </row>
    <row r="202" spans="1:13" ht="12.75" customHeight="1">
      <c r="A202" s="414"/>
      <c r="B202" s="415"/>
      <c r="C202" s="415"/>
      <c r="D202" s="415"/>
      <c r="E202" s="415"/>
      <c r="F202" s="415"/>
      <c r="G202" s="415"/>
      <c r="H202" s="415"/>
      <c r="I202" s="416"/>
      <c r="J202" s="416"/>
      <c r="K202" s="416"/>
      <c r="L202" s="415"/>
      <c r="M202" s="415"/>
    </row>
    <row r="203" spans="1:13" ht="12.75" customHeight="1">
      <c r="A203" s="414"/>
      <c r="B203" s="415"/>
      <c r="C203" s="415"/>
      <c r="D203" s="415"/>
      <c r="E203" s="415"/>
      <c r="F203" s="415"/>
      <c r="G203" s="415"/>
      <c r="H203" s="415"/>
      <c r="I203" s="416"/>
      <c r="J203" s="416"/>
      <c r="K203" s="416"/>
      <c r="L203" s="415"/>
      <c r="M203" s="415"/>
    </row>
    <row r="204" spans="1:13" ht="12.75" customHeight="1">
      <c r="A204" s="414"/>
      <c r="B204" s="413"/>
      <c r="C204" s="415"/>
      <c r="D204" s="415"/>
      <c r="E204" s="415"/>
      <c r="F204" s="415"/>
      <c r="G204" s="415"/>
      <c r="H204" s="415"/>
      <c r="I204" s="416"/>
      <c r="J204" s="416"/>
      <c r="K204" s="416"/>
      <c r="L204" s="415"/>
      <c r="M204" s="415"/>
    </row>
    <row r="205" spans="1:13" ht="12.75" customHeight="1">
      <c r="A205" s="414"/>
      <c r="B205" s="415"/>
      <c r="C205" s="415"/>
      <c r="D205" s="415"/>
      <c r="E205" s="415"/>
      <c r="F205" s="415"/>
      <c r="G205" s="415"/>
      <c r="H205" s="415"/>
      <c r="I205" s="416"/>
      <c r="J205" s="416"/>
      <c r="K205" s="416"/>
      <c r="L205" s="415"/>
      <c r="M205" s="415"/>
    </row>
    <row r="206" spans="1:13" ht="12.75" customHeight="1">
      <c r="A206" s="414"/>
      <c r="B206" s="415"/>
      <c r="C206" s="415"/>
      <c r="D206" s="415"/>
      <c r="E206" s="415"/>
      <c r="F206" s="415"/>
      <c r="G206" s="415"/>
      <c r="H206" s="415"/>
      <c r="I206" s="416"/>
      <c r="J206" s="416"/>
      <c r="K206" s="416"/>
      <c r="L206" s="415"/>
      <c r="M206" s="415"/>
    </row>
    <row r="207" spans="1:13" ht="12.75" customHeight="1">
      <c r="A207" s="414"/>
      <c r="B207" s="415"/>
      <c r="C207" s="415"/>
      <c r="D207" s="415"/>
      <c r="E207" s="415"/>
      <c r="F207" s="415"/>
      <c r="G207" s="415"/>
      <c r="H207" s="415"/>
      <c r="I207" s="416"/>
      <c r="J207" s="416"/>
      <c r="K207" s="416"/>
      <c r="L207" s="415"/>
      <c r="M207" s="415"/>
    </row>
    <row r="208" spans="1:13" ht="12.75" customHeight="1">
      <c r="A208" s="414"/>
      <c r="B208" s="415"/>
      <c r="C208" s="415"/>
      <c r="D208" s="415"/>
      <c r="E208" s="415"/>
      <c r="F208" s="415"/>
      <c r="G208" s="415"/>
      <c r="H208" s="415"/>
      <c r="I208" s="416"/>
      <c r="J208" s="416"/>
      <c r="K208" s="416"/>
      <c r="L208" s="415"/>
      <c r="M208" s="415"/>
    </row>
    <row r="209" spans="1:13" ht="12.75" customHeight="1">
      <c r="A209" s="414"/>
      <c r="B209" s="415"/>
      <c r="C209" s="415"/>
      <c r="D209" s="415"/>
      <c r="E209" s="415"/>
      <c r="F209" s="415"/>
      <c r="G209" s="415"/>
      <c r="H209" s="415"/>
      <c r="I209" s="416"/>
      <c r="J209" s="416"/>
      <c r="K209" s="416"/>
      <c r="L209" s="415"/>
      <c r="M209" s="415"/>
    </row>
    <row r="210" spans="1:13" ht="12.75" customHeight="1">
      <c r="A210" s="414"/>
      <c r="B210" s="415"/>
      <c r="C210" s="415"/>
      <c r="D210" s="415"/>
      <c r="E210" s="415"/>
      <c r="F210" s="415"/>
      <c r="G210" s="415"/>
      <c r="H210" s="415"/>
      <c r="I210" s="416"/>
      <c r="J210" s="416"/>
      <c r="K210" s="416"/>
      <c r="L210" s="415"/>
      <c r="M210" s="415"/>
    </row>
    <row r="211" spans="1:13" ht="12.75" customHeight="1">
      <c r="A211" s="414"/>
      <c r="B211" s="415"/>
      <c r="C211" s="415"/>
      <c r="D211" s="415"/>
      <c r="E211" s="415"/>
      <c r="F211" s="415"/>
      <c r="G211" s="415"/>
      <c r="H211" s="415"/>
      <c r="I211" s="416"/>
      <c r="J211" s="416"/>
      <c r="K211" s="416"/>
      <c r="L211" s="415"/>
      <c r="M211" s="415"/>
    </row>
    <row r="212" spans="1:13" ht="12.75" customHeight="1">
      <c r="A212" s="414"/>
      <c r="B212" s="415"/>
      <c r="C212" s="415"/>
      <c r="D212" s="415"/>
      <c r="E212" s="415"/>
      <c r="F212" s="415"/>
      <c r="G212" s="415"/>
      <c r="H212" s="415"/>
      <c r="I212" s="416"/>
      <c r="J212" s="416"/>
      <c r="K212" s="416"/>
      <c r="L212" s="415"/>
      <c r="M212" s="415"/>
    </row>
    <row r="213" spans="1:13" ht="12.75" customHeight="1">
      <c r="A213" s="414"/>
      <c r="B213" s="415"/>
      <c r="C213" s="415"/>
      <c r="D213" s="415"/>
      <c r="E213" s="415"/>
      <c r="F213" s="415"/>
      <c r="G213" s="415"/>
      <c r="H213" s="415"/>
      <c r="I213" s="416"/>
      <c r="J213" s="416"/>
      <c r="K213" s="416"/>
      <c r="L213" s="415"/>
      <c r="M213" s="415"/>
    </row>
    <row r="214" spans="1:13" ht="12.75" customHeight="1">
      <c r="A214" s="414"/>
      <c r="B214" s="415"/>
      <c r="C214" s="415"/>
      <c r="D214" s="415"/>
      <c r="E214" s="415"/>
      <c r="F214" s="415"/>
      <c r="G214" s="415"/>
      <c r="H214" s="415"/>
      <c r="I214" s="416"/>
      <c r="J214" s="416"/>
      <c r="K214" s="416"/>
      <c r="L214" s="415"/>
      <c r="M214" s="415"/>
    </row>
    <row r="215" spans="1:13" ht="12.75" customHeight="1">
      <c r="A215" s="414"/>
      <c r="B215" s="415"/>
      <c r="C215" s="415"/>
      <c r="D215" s="415"/>
      <c r="E215" s="415"/>
      <c r="F215" s="415"/>
      <c r="G215" s="415"/>
      <c r="H215" s="415"/>
      <c r="I215" s="416"/>
      <c r="J215" s="416"/>
      <c r="K215" s="416"/>
      <c r="L215" s="415"/>
      <c r="M215" s="415"/>
    </row>
    <row r="216" spans="1:13" ht="12.75" customHeight="1">
      <c r="A216" s="414"/>
      <c r="B216" s="415"/>
      <c r="C216" s="415"/>
      <c r="D216" s="415"/>
      <c r="E216" s="415"/>
      <c r="F216" s="415"/>
      <c r="G216" s="415"/>
      <c r="H216" s="415"/>
      <c r="I216" s="416"/>
      <c r="J216" s="416"/>
      <c r="K216" s="416"/>
      <c r="L216" s="415"/>
      <c r="M216" s="415"/>
    </row>
    <row r="217" ht="12.75" customHeight="1"/>
    <row r="218" ht="12.75" customHeight="1"/>
    <row r="219" ht="12.75" customHeight="1"/>
    <row r="220" ht="12.75" customHeight="1"/>
  </sheetData>
  <sheetProtection/>
  <mergeCells count="55">
    <mergeCell ref="B20:K20"/>
    <mergeCell ref="H43:I43"/>
    <mergeCell ref="F43:G43"/>
    <mergeCell ref="B84:K84"/>
    <mergeCell ref="B23:K23"/>
    <mergeCell ref="B26:K26"/>
    <mergeCell ref="B33:K33"/>
    <mergeCell ref="B37:K37"/>
    <mergeCell ref="B30:K30"/>
    <mergeCell ref="A7:K7"/>
    <mergeCell ref="A8:K8"/>
    <mergeCell ref="A10:K10"/>
    <mergeCell ref="B17:K17"/>
    <mergeCell ref="B14:K14"/>
    <mergeCell ref="C187:D187"/>
    <mergeCell ref="I182:J182"/>
    <mergeCell ref="A102:K102"/>
    <mergeCell ref="B36:K36"/>
    <mergeCell ref="B112:K112"/>
    <mergeCell ref="B198:K198"/>
    <mergeCell ref="C195:K195"/>
    <mergeCell ref="G182:H182"/>
    <mergeCell ref="C185:D185"/>
    <mergeCell ref="B175:K175"/>
    <mergeCell ref="B178:K178"/>
    <mergeCell ref="B99:K99"/>
    <mergeCell ref="C67:F67"/>
    <mergeCell ref="G67:J67"/>
    <mergeCell ref="B96:K96"/>
    <mergeCell ref="B172:K172"/>
    <mergeCell ref="B156:K156"/>
    <mergeCell ref="B123:K123"/>
    <mergeCell ref="B124:K124"/>
    <mergeCell ref="B127:K127"/>
    <mergeCell ref="B148:K148"/>
    <mergeCell ref="C143:F143"/>
    <mergeCell ref="B128:K132"/>
    <mergeCell ref="B133:K134"/>
    <mergeCell ref="B155:K155"/>
    <mergeCell ref="B115:K115"/>
    <mergeCell ref="B151:K151"/>
    <mergeCell ref="B145:K145"/>
    <mergeCell ref="B119:K119"/>
    <mergeCell ref="B116:K116"/>
    <mergeCell ref="B118:K118"/>
    <mergeCell ref="Q43:R43"/>
    <mergeCell ref="Q67:T67"/>
    <mergeCell ref="B95:K95"/>
    <mergeCell ref="B135:K135"/>
    <mergeCell ref="B122:K122"/>
    <mergeCell ref="B83:K83"/>
    <mergeCell ref="B86:K86"/>
    <mergeCell ref="A105:K105"/>
    <mergeCell ref="A106:K106"/>
    <mergeCell ref="B111:K111"/>
  </mergeCells>
  <hyperlinks>
    <hyperlink ref="C5" r:id="rId1" display="http://www.smrhrgroup.com/"/>
  </hyperlinks>
  <printOptions horizontalCentered="1"/>
  <pageMargins left="0.4330708661417323" right="0.35433070866141736" top="0.7874015748031497" bottom="0.35433070866141736" header="0.31496062992125984" footer="0.31496062992125984"/>
  <pageSetup cellComments="asDisplayed" horizontalDpi="600" verticalDpi="600" orientation="portrait" paperSize="9" scale="85" r:id="rId3"/>
  <rowBreaks count="4" manualBreakCount="4">
    <brk id="28" max="255" man="1"/>
    <brk id="79" max="255" man="1"/>
    <brk id="103" max="255" man="1"/>
    <brk id="146" max="255" man="1"/>
  </rowBreaks>
  <colBreaks count="1" manualBreakCount="1">
    <brk id="18" max="65535" man="1"/>
  </colBreaks>
  <drawing r:id="rId2"/>
</worksheet>
</file>

<file path=xl/worksheets/sheet6.xml><?xml version="1.0" encoding="utf-8"?>
<worksheet xmlns="http://schemas.openxmlformats.org/spreadsheetml/2006/main" xmlns:r="http://schemas.openxmlformats.org/officeDocument/2006/relationships">
  <dimension ref="A1:N62"/>
  <sheetViews>
    <sheetView zoomScalePageLayoutView="0" workbookViewId="0" topLeftCell="C1">
      <selection activeCell="A3" sqref="A3:J3"/>
    </sheetView>
  </sheetViews>
  <sheetFormatPr defaultColWidth="20.57421875" defaultRowHeight="12.75"/>
  <cols>
    <col min="1" max="2" width="20.57421875" style="34" customWidth="1"/>
    <col min="3" max="3" width="0.9921875" style="34" customWidth="1"/>
    <col min="4" max="4" width="17.57421875" style="34" customWidth="1"/>
    <col min="5" max="5" width="1.1484375" style="34" customWidth="1"/>
    <col min="6" max="6" width="13.00390625" style="34" customWidth="1"/>
    <col min="7" max="7" width="0.9921875" style="34" customWidth="1"/>
    <col min="8" max="8" width="14.421875" style="229" customWidth="1"/>
    <col min="9" max="9" width="1.1484375" style="34" customWidth="1"/>
    <col min="10" max="10" width="15.57421875" style="247" customWidth="1"/>
    <col min="11" max="11" width="13.00390625" style="203" customWidth="1"/>
    <col min="12" max="12" width="13.8515625" style="316" customWidth="1"/>
    <col min="13" max="13" width="14.7109375" style="216" customWidth="1"/>
    <col min="14" max="14" width="11.8515625" style="326" customWidth="1"/>
    <col min="15" max="16384" width="20.57421875" style="34" customWidth="1"/>
  </cols>
  <sheetData>
    <row r="1" spans="1:14" s="313" customFormat="1" ht="30.75" customHeight="1">
      <c r="A1" s="313" t="s">
        <v>222</v>
      </c>
      <c r="L1" s="315"/>
      <c r="M1" s="314"/>
      <c r="N1" s="315"/>
    </row>
    <row r="2" spans="1:10" ht="12">
      <c r="A2" s="664" t="s">
        <v>155</v>
      </c>
      <c r="B2" s="664"/>
      <c r="C2" s="664"/>
      <c r="D2" s="664"/>
      <c r="E2" s="664"/>
      <c r="F2" s="664"/>
      <c r="G2" s="664"/>
      <c r="H2" s="664"/>
      <c r="I2" s="664"/>
      <c r="J2" s="664"/>
    </row>
    <row r="3" spans="1:10" ht="12">
      <c r="A3" s="664" t="s">
        <v>179</v>
      </c>
      <c r="B3" s="664"/>
      <c r="C3" s="664"/>
      <c r="D3" s="664"/>
      <c r="E3" s="664"/>
      <c r="F3" s="664"/>
      <c r="G3" s="664"/>
      <c r="H3" s="664"/>
      <c r="I3" s="664"/>
      <c r="J3" s="664"/>
    </row>
    <row r="4" spans="1:10" ht="12.75" thickBot="1">
      <c r="A4" s="664" t="s">
        <v>40</v>
      </c>
      <c r="B4" s="664"/>
      <c r="C4" s="664"/>
      <c r="D4" s="664"/>
      <c r="E4" s="664"/>
      <c r="F4" s="664"/>
      <c r="G4" s="664"/>
      <c r="H4" s="664"/>
      <c r="I4" s="664"/>
      <c r="J4" s="664"/>
    </row>
    <row r="5" spans="1:14" ht="12">
      <c r="A5" s="43"/>
      <c r="B5" s="165"/>
      <c r="L5" s="317"/>
      <c r="N5" s="327"/>
    </row>
    <row r="6" spans="1:14" ht="12">
      <c r="A6" s="166"/>
      <c r="B6" s="165"/>
      <c r="C6" s="167"/>
      <c r="L6" s="318"/>
      <c r="N6" s="328"/>
    </row>
    <row r="7" spans="1:14" ht="12">
      <c r="A7" s="166"/>
      <c r="B7" s="165"/>
      <c r="C7" s="39"/>
      <c r="D7" s="665" t="s">
        <v>15</v>
      </c>
      <c r="E7" s="665"/>
      <c r="F7" s="665"/>
      <c r="G7" s="36"/>
      <c r="H7" s="661" t="s">
        <v>16</v>
      </c>
      <c r="I7" s="661"/>
      <c r="J7" s="661"/>
      <c r="K7" s="203" t="s">
        <v>190</v>
      </c>
      <c r="L7" s="318"/>
      <c r="M7" s="217" t="s">
        <v>190</v>
      </c>
      <c r="N7" s="328"/>
    </row>
    <row r="8" spans="1:14" ht="12">
      <c r="A8" s="166"/>
      <c r="B8" s="165"/>
      <c r="C8" s="39"/>
      <c r="D8" s="168"/>
      <c r="E8" s="168"/>
      <c r="F8" s="168"/>
      <c r="G8" s="36"/>
      <c r="H8" s="230"/>
      <c r="I8" s="36"/>
      <c r="J8" s="248"/>
      <c r="K8" s="203" t="s">
        <v>197</v>
      </c>
      <c r="L8" s="318" t="s">
        <v>191</v>
      </c>
      <c r="M8" s="217" t="s">
        <v>197</v>
      </c>
      <c r="N8" s="328" t="s">
        <v>191</v>
      </c>
    </row>
    <row r="9" spans="1:14" ht="12">
      <c r="A9" s="166"/>
      <c r="B9" s="169"/>
      <c r="C9" s="39"/>
      <c r="D9" s="661" t="s">
        <v>42</v>
      </c>
      <c r="E9" s="661"/>
      <c r="F9" s="661"/>
      <c r="G9" s="36"/>
      <c r="H9" s="661" t="s">
        <v>180</v>
      </c>
      <c r="I9" s="661"/>
      <c r="J9" s="661"/>
      <c r="L9" s="319">
        <v>39813</v>
      </c>
      <c r="M9" s="217"/>
      <c r="N9" s="329">
        <v>39447</v>
      </c>
    </row>
    <row r="10" spans="1:14" ht="12.75" thickBot="1">
      <c r="A10" s="49"/>
      <c r="B10" s="170"/>
      <c r="C10" s="171"/>
      <c r="D10" s="84" t="s">
        <v>181</v>
      </c>
      <c r="E10" s="172"/>
      <c r="F10" s="84" t="s">
        <v>182</v>
      </c>
      <c r="G10" s="173"/>
      <c r="H10" s="231" t="s">
        <v>181</v>
      </c>
      <c r="I10" s="174"/>
      <c r="J10" s="249" t="s">
        <v>182</v>
      </c>
      <c r="K10" s="204" t="s">
        <v>189</v>
      </c>
      <c r="L10" s="318"/>
      <c r="M10" s="218" t="s">
        <v>196</v>
      </c>
      <c r="N10" s="328"/>
    </row>
    <row r="11" spans="1:14" ht="12">
      <c r="A11" s="49"/>
      <c r="B11" s="170"/>
      <c r="C11" s="175"/>
      <c r="D11" s="176" t="s">
        <v>13</v>
      </c>
      <c r="E11" s="176"/>
      <c r="F11" s="176" t="s">
        <v>13</v>
      </c>
      <c r="G11" s="176"/>
      <c r="H11" s="232" t="s">
        <v>13</v>
      </c>
      <c r="I11" s="177"/>
      <c r="J11" s="250" t="s">
        <v>13</v>
      </c>
      <c r="K11" s="205"/>
      <c r="L11" s="318"/>
      <c r="M11" s="219"/>
      <c r="N11" s="328"/>
    </row>
    <row r="12" spans="1:14" s="39" customFormat="1" ht="12">
      <c r="A12" s="177"/>
      <c r="B12" s="182"/>
      <c r="C12" s="175"/>
      <c r="D12" s="303" t="s">
        <v>218</v>
      </c>
      <c r="E12" s="241"/>
      <c r="F12" s="304" t="s">
        <v>220</v>
      </c>
      <c r="G12" s="242"/>
      <c r="H12" s="243" t="s">
        <v>177</v>
      </c>
      <c r="I12" s="244"/>
      <c r="J12" s="251" t="s">
        <v>193</v>
      </c>
      <c r="K12" s="245" t="s">
        <v>178</v>
      </c>
      <c r="L12" s="318" t="s">
        <v>217</v>
      </c>
      <c r="M12" s="246" t="s">
        <v>194</v>
      </c>
      <c r="N12" s="328" t="s">
        <v>219</v>
      </c>
    </row>
    <row r="13" spans="1:14" ht="12">
      <c r="A13" s="49" t="s">
        <v>17</v>
      </c>
      <c r="B13" s="71"/>
      <c r="C13" s="179"/>
      <c r="D13" s="180">
        <f>+L13</f>
        <v>-2794583</v>
      </c>
      <c r="E13" s="181"/>
      <c r="F13" s="182">
        <f>+N13</f>
        <v>6861766</v>
      </c>
      <c r="G13" s="183"/>
      <c r="H13" s="234">
        <f>+'IS'!H16</f>
        <v>7260322</v>
      </c>
      <c r="I13" s="184"/>
      <c r="J13" s="252">
        <v>18977570</v>
      </c>
      <c r="K13" s="205">
        <v>10054905</v>
      </c>
      <c r="L13" s="320">
        <f>+H13-K13</f>
        <v>-2794583</v>
      </c>
      <c r="M13" s="219">
        <v>12115804</v>
      </c>
      <c r="N13" s="330">
        <f>+J13-M13</f>
        <v>6861766</v>
      </c>
    </row>
    <row r="14" spans="1:14" ht="12">
      <c r="A14" s="49"/>
      <c r="B14" s="49"/>
      <c r="C14" s="185"/>
      <c r="D14" s="180"/>
      <c r="E14" s="186"/>
      <c r="F14" s="186"/>
      <c r="G14" s="187"/>
      <c r="H14" s="234"/>
      <c r="I14" s="184"/>
      <c r="J14" s="253"/>
      <c r="K14" s="205"/>
      <c r="L14" s="318"/>
      <c r="M14" s="219"/>
      <c r="N14" s="328"/>
    </row>
    <row r="15" spans="1:14" ht="12">
      <c r="A15" s="49" t="s">
        <v>18</v>
      </c>
      <c r="B15" s="71"/>
      <c r="C15" s="185"/>
      <c r="D15" s="189">
        <f>+L15</f>
        <v>4980285</v>
      </c>
      <c r="E15" s="186"/>
      <c r="F15" s="190">
        <f>+N15</f>
        <v>-3573222</v>
      </c>
      <c r="G15" s="183"/>
      <c r="H15" s="235">
        <f>+'IS'!H18</f>
        <v>-1453041</v>
      </c>
      <c r="I15" s="191"/>
      <c r="J15" s="254">
        <v>-7948106</v>
      </c>
      <c r="K15" s="206">
        <v>-6433326</v>
      </c>
      <c r="L15" s="321">
        <f>+H15-K15</f>
        <v>4980285</v>
      </c>
      <c r="M15" s="220">
        <v>-4374884</v>
      </c>
      <c r="N15" s="331">
        <f>+J15-M15</f>
        <v>-3573222</v>
      </c>
    </row>
    <row r="16" spans="1:14" ht="12">
      <c r="A16" s="49"/>
      <c r="B16" s="49"/>
      <c r="C16" s="185"/>
      <c r="D16" s="180"/>
      <c r="E16" s="186"/>
      <c r="F16" s="186"/>
      <c r="G16" s="187"/>
      <c r="H16" s="234"/>
      <c r="I16" s="184"/>
      <c r="J16" s="253"/>
      <c r="K16" s="207"/>
      <c r="L16" s="320"/>
      <c r="M16" s="221"/>
      <c r="N16" s="330"/>
    </row>
    <row r="17" spans="1:14" ht="12">
      <c r="A17" s="49" t="s">
        <v>165</v>
      </c>
      <c r="B17" s="71"/>
      <c r="C17" s="181"/>
      <c r="D17" s="180">
        <f>+D13+D15</f>
        <v>2185702</v>
      </c>
      <c r="E17" s="192"/>
      <c r="F17" s="186">
        <f>+F13+F15</f>
        <v>3288544</v>
      </c>
      <c r="G17" s="183"/>
      <c r="H17" s="234">
        <f>+H13+H15</f>
        <v>5807281</v>
      </c>
      <c r="I17" s="193"/>
      <c r="J17" s="255">
        <f>+J13+J15</f>
        <v>11029464</v>
      </c>
      <c r="K17" s="208">
        <f>+K13+K15</f>
        <v>3621579</v>
      </c>
      <c r="L17" s="320">
        <f>+H17-K17</f>
        <v>2185702</v>
      </c>
      <c r="M17" s="222">
        <f>+M13+M15</f>
        <v>7740920</v>
      </c>
      <c r="N17" s="330">
        <f>+J17-M17</f>
        <v>3288544</v>
      </c>
    </row>
    <row r="18" spans="1:14" s="247" customFormat="1" ht="12">
      <c r="A18" s="336"/>
      <c r="B18" s="337" t="s">
        <v>223</v>
      </c>
      <c r="C18" s="338"/>
      <c r="D18" s="339">
        <f>+D17/D13</f>
        <v>-0.7821209819139385</v>
      </c>
      <c r="E18" s="253"/>
      <c r="F18" s="339">
        <f>+F17/F13</f>
        <v>0.4792562147995137</v>
      </c>
      <c r="G18" s="340"/>
      <c r="H18" s="339">
        <f>+H17/H13</f>
        <v>0.7998654880596205</v>
      </c>
      <c r="I18" s="341"/>
      <c r="J18" s="339">
        <f>+J17/J13</f>
        <v>0.5811842085156319</v>
      </c>
      <c r="K18" s="256"/>
      <c r="L18" s="330"/>
      <c r="M18" s="221"/>
      <c r="N18" s="330"/>
    </row>
    <row r="19" spans="1:14" ht="12">
      <c r="A19" s="49" t="s">
        <v>30</v>
      </c>
      <c r="B19" s="71"/>
      <c r="C19" s="185"/>
      <c r="D19" s="180">
        <f>+L19</f>
        <v>-72037</v>
      </c>
      <c r="E19" s="186"/>
      <c r="F19" s="182">
        <f>+N19</f>
        <v>50288</v>
      </c>
      <c r="G19" s="183"/>
      <c r="H19" s="234">
        <f>+'IS'!H22</f>
        <v>30930</v>
      </c>
      <c r="I19" s="184"/>
      <c r="J19" s="252">
        <v>173739</v>
      </c>
      <c r="K19" s="209">
        <v>102967</v>
      </c>
      <c r="L19" s="320">
        <f>+H19-K19</f>
        <v>-72037</v>
      </c>
      <c r="M19" s="223">
        <v>123451</v>
      </c>
      <c r="N19" s="330">
        <f>+J19-M19</f>
        <v>50288</v>
      </c>
    </row>
    <row r="20" spans="1:14" ht="12">
      <c r="A20" s="49"/>
      <c r="B20" s="49"/>
      <c r="C20" s="185"/>
      <c r="D20" s="180"/>
      <c r="E20" s="186"/>
      <c r="F20" s="186"/>
      <c r="G20" s="187"/>
      <c r="H20" s="234"/>
      <c r="I20" s="184"/>
      <c r="J20" s="253"/>
      <c r="K20" s="207"/>
      <c r="L20" s="320"/>
      <c r="M20" s="221"/>
      <c r="N20" s="330"/>
    </row>
    <row r="21" spans="1:14" ht="12">
      <c r="A21" s="49" t="s">
        <v>62</v>
      </c>
      <c r="B21" s="71"/>
      <c r="C21" s="185"/>
      <c r="D21" s="189">
        <f>+L21</f>
        <v>642946</v>
      </c>
      <c r="E21" s="194"/>
      <c r="F21" s="190">
        <f>+N21</f>
        <v>-1276286</v>
      </c>
      <c r="G21" s="183"/>
      <c r="H21" s="235">
        <f>+'IS'!H24</f>
        <v>-5616815</v>
      </c>
      <c r="I21" s="195"/>
      <c r="J21" s="254">
        <v>-4720714</v>
      </c>
      <c r="K21" s="210">
        <v>-6259761</v>
      </c>
      <c r="L21" s="321">
        <f>+H21-K21</f>
        <v>642946</v>
      </c>
      <c r="M21" s="224">
        <v>-3444428</v>
      </c>
      <c r="N21" s="331">
        <f>+J21-M21</f>
        <v>-1276286</v>
      </c>
    </row>
    <row r="22" spans="1:14" s="247" customFormat="1" ht="12">
      <c r="A22" s="336"/>
      <c r="B22" s="336" t="s">
        <v>224</v>
      </c>
      <c r="C22" s="338"/>
      <c r="D22" s="342"/>
      <c r="E22" s="253"/>
      <c r="F22" s="252"/>
      <c r="G22" s="340"/>
      <c r="H22" s="339">
        <f>(+H21-J21)/J21</f>
        <v>0.18982319200019318</v>
      </c>
      <c r="I22" s="253"/>
      <c r="J22" s="252"/>
      <c r="K22" s="252"/>
      <c r="L22" s="330">
        <f>+H22-K22</f>
        <v>0.18982319200019318</v>
      </c>
      <c r="M22" s="223"/>
      <c r="N22" s="330">
        <f>+J22-M22</f>
        <v>0</v>
      </c>
    </row>
    <row r="23" spans="1:14" ht="12">
      <c r="A23" s="71"/>
      <c r="B23" s="71"/>
      <c r="C23" s="182"/>
      <c r="D23" s="182">
        <f>SUM(D17:D21)</f>
        <v>2756610.2178790183</v>
      </c>
      <c r="E23" s="186"/>
      <c r="F23" s="182">
        <f>SUM(F17:F21)</f>
        <v>2062546.4792562146</v>
      </c>
      <c r="G23" s="187"/>
      <c r="H23" s="236">
        <f>SUM(H17:H21)</f>
        <v>221396.79986548796</v>
      </c>
      <c r="I23" s="188"/>
      <c r="J23" s="252">
        <f>SUM(J17:J21)</f>
        <v>6482489.581184208</v>
      </c>
      <c r="K23" s="209">
        <f>SUM(K17:K21)</f>
        <v>-2535215</v>
      </c>
      <c r="L23" s="320">
        <f>+H23-K23</f>
        <v>2756611.799865488</v>
      </c>
      <c r="M23" s="223">
        <f>SUM(M17:M21)</f>
        <v>4419943</v>
      </c>
      <c r="N23" s="330">
        <f>+J23-M23</f>
        <v>2062546.5811842084</v>
      </c>
    </row>
    <row r="24" spans="1:14" ht="12">
      <c r="A24" s="49"/>
      <c r="B24" s="49"/>
      <c r="C24" s="185"/>
      <c r="D24" s="180"/>
      <c r="E24" s="186"/>
      <c r="F24" s="182"/>
      <c r="G24" s="187"/>
      <c r="H24" s="234"/>
      <c r="I24" s="184"/>
      <c r="J24" s="252"/>
      <c r="K24" s="209"/>
      <c r="L24" s="320"/>
      <c r="M24" s="223"/>
      <c r="N24" s="330"/>
    </row>
    <row r="25" spans="1:14" ht="12">
      <c r="A25" s="49" t="s">
        <v>183</v>
      </c>
      <c r="B25" s="71"/>
      <c r="C25" s="185"/>
      <c r="D25" s="180">
        <f>+L25</f>
        <v>-118468</v>
      </c>
      <c r="E25" s="186"/>
      <c r="F25" s="182">
        <f>+N25</f>
        <v>-12467</v>
      </c>
      <c r="G25" s="183"/>
      <c r="H25" s="234">
        <f>+'IS'!H28</f>
        <v>-146977</v>
      </c>
      <c r="I25" s="188"/>
      <c r="J25" s="252">
        <v>-30639</v>
      </c>
      <c r="K25" s="209">
        <v>-28509</v>
      </c>
      <c r="L25" s="320">
        <f>+H25-K25</f>
        <v>-118468</v>
      </c>
      <c r="M25" s="223">
        <v>-18172</v>
      </c>
      <c r="N25" s="330">
        <f>+J25-M25</f>
        <v>-12467</v>
      </c>
    </row>
    <row r="26" spans="1:14" ht="12">
      <c r="A26" s="49"/>
      <c r="B26" s="49"/>
      <c r="C26" s="185"/>
      <c r="D26" s="180"/>
      <c r="E26" s="186"/>
      <c r="F26" s="182"/>
      <c r="G26" s="183"/>
      <c r="H26" s="234"/>
      <c r="I26" s="188"/>
      <c r="J26" s="252"/>
      <c r="K26" s="209"/>
      <c r="L26" s="320"/>
      <c r="M26" s="223"/>
      <c r="N26" s="330"/>
    </row>
    <row r="27" spans="1:14" ht="12">
      <c r="A27" s="49" t="s">
        <v>185</v>
      </c>
      <c r="B27" s="49"/>
      <c r="C27" s="185"/>
      <c r="D27" s="180"/>
      <c r="E27" s="186"/>
      <c r="F27" s="182"/>
      <c r="G27" s="183"/>
      <c r="H27" s="234"/>
      <c r="I27" s="188"/>
      <c r="J27" s="252"/>
      <c r="K27" s="209"/>
      <c r="L27" s="320"/>
      <c r="M27" s="223"/>
      <c r="N27" s="330"/>
    </row>
    <row r="28" spans="1:14" ht="12">
      <c r="A28" s="49" t="s">
        <v>186</v>
      </c>
      <c r="B28" s="71"/>
      <c r="C28" s="185"/>
      <c r="D28" s="180" t="e">
        <f>+L28</f>
        <v>#REF!</v>
      </c>
      <c r="E28" s="186"/>
      <c r="F28" s="182">
        <f>+N28</f>
        <v>43878</v>
      </c>
      <c r="G28" s="183"/>
      <c r="H28" s="234" t="e">
        <f>+'IS'!#REF!</f>
        <v>#REF!</v>
      </c>
      <c r="I28" s="188"/>
      <c r="J28" s="252">
        <v>43878</v>
      </c>
      <c r="K28" s="209">
        <v>33123</v>
      </c>
      <c r="L28" s="320" t="e">
        <f>+H28-K28</f>
        <v>#REF!</v>
      </c>
      <c r="M28" s="223">
        <v>0</v>
      </c>
      <c r="N28" s="330">
        <f>+J28-M28</f>
        <v>43878</v>
      </c>
    </row>
    <row r="29" spans="1:14" ht="12">
      <c r="A29" s="49" t="s">
        <v>184</v>
      </c>
      <c r="B29" s="71"/>
      <c r="C29" s="185"/>
      <c r="D29" s="180" t="e">
        <f>+L29</f>
        <v>#REF!</v>
      </c>
      <c r="E29" s="186"/>
      <c r="F29" s="182">
        <f>+N29</f>
        <v>-50175</v>
      </c>
      <c r="G29" s="183"/>
      <c r="H29" s="234" t="e">
        <f>+'IS'!#REF!</f>
        <v>#REF!</v>
      </c>
      <c r="I29" s="188"/>
      <c r="J29" s="252">
        <v>-50175</v>
      </c>
      <c r="K29" s="209"/>
      <c r="L29" s="320" t="e">
        <f>+H29-K29</f>
        <v>#REF!</v>
      </c>
      <c r="M29" s="223"/>
      <c r="N29" s="330">
        <f>+J29-M29</f>
        <v>-50175</v>
      </c>
    </row>
    <row r="30" spans="1:14" ht="12">
      <c r="A30" s="49"/>
      <c r="B30" s="49"/>
      <c r="C30" s="185"/>
      <c r="D30" s="189"/>
      <c r="E30" s="186"/>
      <c r="F30" s="189"/>
      <c r="G30" s="187"/>
      <c r="H30" s="235"/>
      <c r="I30" s="184"/>
      <c r="J30" s="257"/>
      <c r="K30" s="211"/>
      <c r="L30" s="321"/>
      <c r="M30" s="224"/>
      <c r="N30" s="331"/>
    </row>
    <row r="31" spans="1:14" ht="12">
      <c r="A31" s="196" t="s">
        <v>187</v>
      </c>
      <c r="B31" s="71"/>
      <c r="C31" s="197"/>
      <c r="D31" s="197" t="e">
        <f>SUM(D23:D30)</f>
        <v>#REF!</v>
      </c>
      <c r="E31" s="188"/>
      <c r="F31" s="197">
        <f>SUM(F23:F30)</f>
        <v>2043782.4792562146</v>
      </c>
      <c r="G31" s="183"/>
      <c r="H31" s="237" t="e">
        <f>SUM(H23:H30)</f>
        <v>#REF!</v>
      </c>
      <c r="I31" s="184"/>
      <c r="J31" s="258">
        <f>SUM(J23:J30)</f>
        <v>6445553.581184208</v>
      </c>
      <c r="K31" s="212">
        <f>SUM(K23:K30)</f>
        <v>-2530601</v>
      </c>
      <c r="L31" s="320" t="e">
        <f>+H31-K31</f>
        <v>#REF!</v>
      </c>
      <c r="M31" s="225">
        <f>SUM(M23:M30)</f>
        <v>4401771</v>
      </c>
      <c r="N31" s="330">
        <f>+J31-M31</f>
        <v>2043782.5811842084</v>
      </c>
    </row>
    <row r="32" spans="1:14" ht="12">
      <c r="A32" s="49"/>
      <c r="B32" s="49"/>
      <c r="C32" s="185"/>
      <c r="D32" s="56"/>
      <c r="E32" s="188"/>
      <c r="F32" s="188"/>
      <c r="G32" s="198"/>
      <c r="H32" s="234"/>
      <c r="I32" s="184"/>
      <c r="J32" s="253"/>
      <c r="K32" s="207"/>
      <c r="L32" s="320"/>
      <c r="M32" s="221"/>
      <c r="N32" s="330"/>
    </row>
    <row r="33" spans="1:14" ht="12">
      <c r="A33" s="49" t="s">
        <v>19</v>
      </c>
      <c r="B33" s="71"/>
      <c r="C33" s="197"/>
      <c r="D33" s="180">
        <f>+L33</f>
        <v>133435</v>
      </c>
      <c r="E33" s="188"/>
      <c r="F33" s="55">
        <f>+N33</f>
        <v>-132520</v>
      </c>
      <c r="G33" s="198"/>
      <c r="H33" s="234">
        <f>+'IS'!H35</f>
        <v>-70885</v>
      </c>
      <c r="I33" s="184"/>
      <c r="J33" s="252">
        <v>-191095</v>
      </c>
      <c r="K33" s="209">
        <v>-204320</v>
      </c>
      <c r="L33" s="320">
        <f>+H33-K33</f>
        <v>133435</v>
      </c>
      <c r="M33" s="223">
        <v>-58575</v>
      </c>
      <c r="N33" s="330">
        <f>+J33-M33</f>
        <v>-132520</v>
      </c>
    </row>
    <row r="34" spans="1:14" ht="12">
      <c r="A34" s="49"/>
      <c r="B34" s="71"/>
      <c r="C34" s="197"/>
      <c r="D34" s="56"/>
      <c r="E34" s="188"/>
      <c r="F34" s="55"/>
      <c r="G34" s="198"/>
      <c r="H34" s="234"/>
      <c r="I34" s="184"/>
      <c r="J34" s="252"/>
      <c r="K34" s="209"/>
      <c r="L34" s="320"/>
      <c r="M34" s="223"/>
      <c r="N34" s="330"/>
    </row>
    <row r="35" spans="1:14" ht="12">
      <c r="A35" s="49" t="s">
        <v>173</v>
      </c>
      <c r="B35" s="71"/>
      <c r="C35" s="197"/>
      <c r="D35" s="180" t="e">
        <f>+L35</f>
        <v>#REF!</v>
      </c>
      <c r="E35" s="188"/>
      <c r="F35" s="55">
        <v>0</v>
      </c>
      <c r="G35" s="198"/>
      <c r="H35" s="234" t="e">
        <f>+'IS'!#REF!</f>
        <v>#REF!</v>
      </c>
      <c r="I35" s="184"/>
      <c r="J35" s="252">
        <v>0</v>
      </c>
      <c r="K35" s="209">
        <v>-122513</v>
      </c>
      <c r="L35" s="320" t="e">
        <f>+H35-K35</f>
        <v>#REF!</v>
      </c>
      <c r="M35" s="223">
        <v>0</v>
      </c>
      <c r="N35" s="330">
        <f>+J35-M35</f>
        <v>0</v>
      </c>
    </row>
    <row r="36" spans="1:14" ht="12">
      <c r="A36" s="49"/>
      <c r="B36" s="49"/>
      <c r="C36" s="185"/>
      <c r="D36" s="56"/>
      <c r="E36" s="188"/>
      <c r="F36" s="188"/>
      <c r="G36" s="198"/>
      <c r="H36" s="234"/>
      <c r="I36" s="188"/>
      <c r="J36" s="259"/>
      <c r="K36" s="213"/>
      <c r="L36" s="320"/>
      <c r="M36" s="226"/>
      <c r="N36" s="330"/>
    </row>
    <row r="37" spans="1:14" ht="12.75" thickBot="1">
      <c r="A37" s="49" t="s">
        <v>188</v>
      </c>
      <c r="B37" s="71"/>
      <c r="C37" s="56"/>
      <c r="D37" s="199" t="e">
        <f>SUM(D31:D36)</f>
        <v>#REF!</v>
      </c>
      <c r="E37" s="188"/>
      <c r="F37" s="199">
        <f>SUM(F31:F36)</f>
        <v>1911262.4792562146</v>
      </c>
      <c r="G37" s="200"/>
      <c r="H37" s="238" t="e">
        <f>SUM(H31:H36)</f>
        <v>#REF!</v>
      </c>
      <c r="I37" s="188"/>
      <c r="J37" s="260">
        <f>+J31+J33+J35</f>
        <v>6254458.581184208</v>
      </c>
      <c r="K37" s="214">
        <f>+K31+K33+K35</f>
        <v>-2857434</v>
      </c>
      <c r="L37" s="322" t="e">
        <f>+H37-K37</f>
        <v>#REF!</v>
      </c>
      <c r="M37" s="227">
        <f>+M31+M33+M35</f>
        <v>4343196</v>
      </c>
      <c r="N37" s="332">
        <f>+J37-M37</f>
        <v>1911262.5811842084</v>
      </c>
    </row>
    <row r="38" spans="1:14" ht="12">
      <c r="A38" s="71"/>
      <c r="B38" s="49"/>
      <c r="C38" s="185"/>
      <c r="D38" s="195"/>
      <c r="E38" s="188"/>
      <c r="F38" s="55"/>
      <c r="G38" s="198"/>
      <c r="H38" s="239"/>
      <c r="I38" s="188"/>
      <c r="J38" s="252"/>
      <c r="K38" s="205" t="e">
        <f>+K37+L37</f>
        <v>#REF!</v>
      </c>
      <c r="L38" s="323" t="e">
        <f>+H37-K37</f>
        <v>#REF!</v>
      </c>
      <c r="M38" s="219">
        <f>+M37+N37</f>
        <v>6254458.581184208</v>
      </c>
      <c r="N38" s="333">
        <f>+J37-M37</f>
        <v>1911262.5811842084</v>
      </c>
    </row>
    <row r="39" spans="1:14" ht="12">
      <c r="A39" s="49"/>
      <c r="B39" s="201"/>
      <c r="C39" s="185"/>
      <c r="D39" s="202"/>
      <c r="E39" s="178"/>
      <c r="F39" s="178"/>
      <c r="G39" s="178"/>
      <c r="H39" s="239"/>
      <c r="I39" s="57"/>
      <c r="J39" s="261"/>
      <c r="L39" s="318" t="s">
        <v>192</v>
      </c>
      <c r="M39" s="217"/>
      <c r="N39" s="328" t="s">
        <v>195</v>
      </c>
    </row>
    <row r="40" spans="1:14" ht="12">
      <c r="A40" s="49" t="s">
        <v>43</v>
      </c>
      <c r="B40" s="201"/>
      <c r="C40" s="48"/>
      <c r="D40" s="185"/>
      <c r="E40" s="178"/>
      <c r="F40" s="178"/>
      <c r="G40" s="178"/>
      <c r="H40" s="239"/>
      <c r="I40" s="57"/>
      <c r="J40" s="261"/>
      <c r="L40" s="318"/>
      <c r="M40" s="217"/>
      <c r="N40" s="328"/>
    </row>
    <row r="41" spans="1:14" ht="12">
      <c r="A41" s="49" t="s">
        <v>136</v>
      </c>
      <c r="B41" s="201"/>
      <c r="C41" s="48"/>
      <c r="D41" s="286" t="e">
        <f>+L41</f>
        <v>#REF!</v>
      </c>
      <c r="E41" s="181"/>
      <c r="F41" s="56">
        <f>+F37</f>
        <v>1911262.4792562146</v>
      </c>
      <c r="G41" s="178"/>
      <c r="H41" s="234" t="e">
        <f>+H37-H42</f>
        <v>#REF!</v>
      </c>
      <c r="I41" s="57"/>
      <c r="J41" s="262">
        <f>+J37</f>
        <v>6254458.581184208</v>
      </c>
      <c r="K41" s="205">
        <v>-2973727</v>
      </c>
      <c r="L41" s="320" t="e">
        <f>+H41-K41</f>
        <v>#REF!</v>
      </c>
      <c r="M41" s="219">
        <f>+M37</f>
        <v>4343196</v>
      </c>
      <c r="N41" s="330">
        <f>+N37</f>
        <v>1911262.5811842084</v>
      </c>
    </row>
    <row r="42" spans="1:14" ht="12">
      <c r="A42" s="49" t="s">
        <v>137</v>
      </c>
      <c r="B42" s="201"/>
      <c r="C42" s="48"/>
      <c r="D42" s="286">
        <f>+L42</f>
        <v>84005</v>
      </c>
      <c r="E42" s="178"/>
      <c r="F42" s="56">
        <f>+N42</f>
        <v>0</v>
      </c>
      <c r="G42" s="178"/>
      <c r="H42" s="234">
        <f>+'IS'!H44</f>
        <v>200298</v>
      </c>
      <c r="I42" s="178"/>
      <c r="J42" s="257">
        <v>0</v>
      </c>
      <c r="K42" s="205">
        <v>116293</v>
      </c>
      <c r="L42" s="320">
        <f>+H42-K42</f>
        <v>84005</v>
      </c>
      <c r="M42" s="219">
        <v>0</v>
      </c>
      <c r="N42" s="328">
        <v>0</v>
      </c>
    </row>
    <row r="43" spans="1:14" ht="12.75" thickBot="1">
      <c r="A43" s="49"/>
      <c r="B43" s="201"/>
      <c r="C43" s="48"/>
      <c r="D43" s="287" t="e">
        <f>+D41+D42</f>
        <v>#REF!</v>
      </c>
      <c r="E43" s="178"/>
      <c r="F43" s="199">
        <f>+F41+F42</f>
        <v>1911262.4792562146</v>
      </c>
      <c r="G43" s="178"/>
      <c r="H43" s="240" t="e">
        <f>+H37</f>
        <v>#REF!</v>
      </c>
      <c r="I43" s="57"/>
      <c r="J43" s="263">
        <f>+J41+J42</f>
        <v>6254458.581184208</v>
      </c>
      <c r="K43" s="215">
        <f>+K41+K42</f>
        <v>-2857434</v>
      </c>
      <c r="L43" s="324" t="e">
        <f>+L41+L42</f>
        <v>#REF!</v>
      </c>
      <c r="M43" s="228">
        <f>+M41+M42</f>
        <v>4343196</v>
      </c>
      <c r="N43" s="334">
        <f>+N41+N42</f>
        <v>1911262.5811842084</v>
      </c>
    </row>
    <row r="44" spans="1:14" ht="12.75" thickBot="1">
      <c r="A44" s="49"/>
      <c r="B44" s="201"/>
      <c r="C44" s="49"/>
      <c r="D44" s="56"/>
      <c r="E44" s="178"/>
      <c r="F44" s="178"/>
      <c r="G44" s="178"/>
      <c r="H44" s="233"/>
      <c r="I44" s="57"/>
      <c r="J44" s="261"/>
      <c r="L44" s="325"/>
      <c r="M44" s="217"/>
      <c r="N44" s="335"/>
    </row>
    <row r="45" spans="8:11" ht="12">
      <c r="H45" s="265"/>
      <c r="J45" s="264">
        <f>+M37+N37</f>
        <v>6254458.581184208</v>
      </c>
      <c r="K45" s="288"/>
    </row>
    <row r="46" ht="12">
      <c r="J46" s="264">
        <f>+J37-J45</f>
        <v>0</v>
      </c>
    </row>
    <row r="47" spans="1:14" ht="12">
      <c r="A47" s="51"/>
      <c r="B47" s="51"/>
      <c r="C47" s="51"/>
      <c r="D47" s="662" t="s">
        <v>15</v>
      </c>
      <c r="E47" s="662"/>
      <c r="F47" s="662"/>
      <c r="G47" s="37"/>
      <c r="H47" s="663" t="s">
        <v>16</v>
      </c>
      <c r="I47" s="663"/>
      <c r="J47" s="663"/>
      <c r="K47" s="279" t="s">
        <v>190</v>
      </c>
      <c r="L47" s="349"/>
      <c r="M47" s="350" t="s">
        <v>190</v>
      </c>
      <c r="N47" s="351"/>
    </row>
    <row r="48" spans="1:14" ht="12">
      <c r="A48" s="51"/>
      <c r="B48" s="51"/>
      <c r="C48" s="51"/>
      <c r="D48" s="348"/>
      <c r="E48" s="348"/>
      <c r="F48" s="348"/>
      <c r="G48" s="37"/>
      <c r="H48" s="352"/>
      <c r="I48" s="37"/>
      <c r="J48" s="353"/>
      <c r="K48" s="279" t="s">
        <v>197</v>
      </c>
      <c r="L48" s="349" t="s">
        <v>191</v>
      </c>
      <c r="M48" s="350" t="s">
        <v>197</v>
      </c>
      <c r="N48" s="351" t="s">
        <v>191</v>
      </c>
    </row>
    <row r="49" spans="1:14" ht="12">
      <c r="A49" s="51"/>
      <c r="B49" s="51"/>
      <c r="C49" s="51"/>
      <c r="D49" s="663" t="s">
        <v>42</v>
      </c>
      <c r="E49" s="663"/>
      <c r="F49" s="663"/>
      <c r="G49" s="37"/>
      <c r="H49" s="663" t="s">
        <v>180</v>
      </c>
      <c r="I49" s="663"/>
      <c r="J49" s="663"/>
      <c r="K49" s="279"/>
      <c r="L49" s="354">
        <v>39813</v>
      </c>
      <c r="M49" s="350"/>
      <c r="N49" s="355">
        <v>39447</v>
      </c>
    </row>
    <row r="50" spans="1:14" ht="12">
      <c r="A50" s="51"/>
      <c r="B50" s="51"/>
      <c r="C50" s="51"/>
      <c r="D50" s="356" t="s">
        <v>181</v>
      </c>
      <c r="E50" s="357"/>
      <c r="F50" s="356" t="s">
        <v>182</v>
      </c>
      <c r="G50" s="358"/>
      <c r="H50" s="359" t="s">
        <v>181</v>
      </c>
      <c r="I50" s="360"/>
      <c r="J50" s="361" t="s">
        <v>182</v>
      </c>
      <c r="K50" s="362" t="s">
        <v>189</v>
      </c>
      <c r="L50" s="363"/>
      <c r="M50" s="364" t="s">
        <v>196</v>
      </c>
      <c r="N50" s="365"/>
    </row>
    <row r="51" spans="1:11" ht="12">
      <c r="A51" s="51"/>
      <c r="B51" s="51"/>
      <c r="C51" s="51"/>
      <c r="D51" s="52"/>
      <c r="E51" s="51"/>
      <c r="F51" s="51"/>
      <c r="G51" s="51"/>
      <c r="H51" s="277"/>
      <c r="I51" s="51"/>
      <c r="J51" s="278"/>
      <c r="K51" s="280"/>
    </row>
    <row r="52" spans="1:11" ht="12">
      <c r="A52" s="51"/>
      <c r="B52" s="51"/>
      <c r="C52" s="51"/>
      <c r="D52" s="52"/>
      <c r="E52" s="51"/>
      <c r="F52" s="51"/>
      <c r="G52" s="51"/>
      <c r="H52" s="277"/>
      <c r="I52" s="51"/>
      <c r="J52" s="278"/>
      <c r="K52" s="280"/>
    </row>
    <row r="53" spans="1:11" ht="12">
      <c r="A53" s="51"/>
      <c r="B53" s="51"/>
      <c r="C53" s="51"/>
      <c r="D53" s="51"/>
      <c r="E53" s="51"/>
      <c r="F53" s="51"/>
      <c r="G53" s="51"/>
      <c r="H53" s="277"/>
      <c r="I53" s="51"/>
      <c r="J53" s="278"/>
      <c r="K53" s="280"/>
    </row>
    <row r="54" spans="1:11" ht="12">
      <c r="A54" s="51"/>
      <c r="B54" s="51"/>
      <c r="C54" s="51"/>
      <c r="D54" s="52"/>
      <c r="E54" s="51"/>
      <c r="F54" s="51"/>
      <c r="G54" s="51"/>
      <c r="H54" s="277"/>
      <c r="I54" s="51"/>
      <c r="J54" s="281"/>
      <c r="K54" s="280"/>
    </row>
    <row r="55" spans="1:11" ht="12">
      <c r="A55" s="51"/>
      <c r="B55" s="282"/>
      <c r="C55" s="51"/>
      <c r="D55" s="51"/>
      <c r="E55" s="51"/>
      <c r="F55" s="51"/>
      <c r="G55" s="51"/>
      <c r="H55" s="277"/>
      <c r="I55" s="51"/>
      <c r="J55" s="278"/>
      <c r="K55" s="280"/>
    </row>
    <row r="56" spans="1:11" ht="12">
      <c r="A56" s="51"/>
      <c r="B56" s="51"/>
      <c r="C56" s="51"/>
      <c r="D56" s="51"/>
      <c r="E56" s="51"/>
      <c r="F56" s="51"/>
      <c r="G56" s="51"/>
      <c r="H56" s="277"/>
      <c r="I56" s="51"/>
      <c r="J56" s="281"/>
      <c r="K56" s="283"/>
    </row>
    <row r="57" spans="1:11" ht="12">
      <c r="A57" s="51"/>
      <c r="B57" s="51"/>
      <c r="C57" s="51"/>
      <c r="D57" s="51"/>
      <c r="E57" s="51"/>
      <c r="F57" s="51"/>
      <c r="G57" s="51"/>
      <c r="H57" s="277"/>
      <c r="I57" s="51"/>
      <c r="J57" s="278"/>
      <c r="K57" s="279"/>
    </row>
    <row r="58" spans="1:11" ht="12">
      <c r="A58" s="51"/>
      <c r="B58" s="51"/>
      <c r="C58" s="51"/>
      <c r="D58" s="51"/>
      <c r="E58" s="51"/>
      <c r="F58" s="51"/>
      <c r="G58" s="51"/>
      <c r="H58" s="277"/>
      <c r="I58" s="51"/>
      <c r="J58" s="278"/>
      <c r="K58" s="279"/>
    </row>
    <row r="59" spans="1:11" ht="12">
      <c r="A59" s="51"/>
      <c r="B59" s="51"/>
      <c r="C59" s="51"/>
      <c r="D59" s="51"/>
      <c r="E59" s="51"/>
      <c r="F59" s="51"/>
      <c r="G59" s="51"/>
      <c r="H59" s="277"/>
      <c r="I59" s="51"/>
      <c r="J59" s="278"/>
      <c r="K59" s="279"/>
    </row>
    <row r="60" spans="1:11" ht="12">
      <c r="A60" s="51"/>
      <c r="B60" s="51"/>
      <c r="C60" s="51"/>
      <c r="D60" s="51"/>
      <c r="E60" s="51"/>
      <c r="F60" s="51"/>
      <c r="G60" s="51"/>
      <c r="H60" s="277"/>
      <c r="I60" s="51"/>
      <c r="J60" s="278"/>
      <c r="K60" s="279"/>
    </row>
    <row r="61" spans="1:11" ht="12">
      <c r="A61" s="51"/>
      <c r="B61" s="51"/>
      <c r="C61" s="51"/>
      <c r="D61" s="51"/>
      <c r="E61" s="51"/>
      <c r="F61" s="51"/>
      <c r="G61" s="51"/>
      <c r="H61" s="277"/>
      <c r="I61" s="51"/>
      <c r="J61" s="278"/>
      <c r="K61" s="279"/>
    </row>
    <row r="62" spans="1:11" ht="12">
      <c r="A62" s="51"/>
      <c r="B62" s="51"/>
      <c r="C62" s="51"/>
      <c r="D62" s="51"/>
      <c r="E62" s="51"/>
      <c r="F62" s="51"/>
      <c r="G62" s="51"/>
      <c r="H62" s="277"/>
      <c r="I62" s="51"/>
      <c r="J62" s="278"/>
      <c r="K62" s="279"/>
    </row>
  </sheetData>
  <sheetProtection/>
  <mergeCells count="11">
    <mergeCell ref="A2:J2"/>
    <mergeCell ref="A3:J3"/>
    <mergeCell ref="A4:J4"/>
    <mergeCell ref="D7:F7"/>
    <mergeCell ref="H7:J7"/>
    <mergeCell ref="H9:J9"/>
    <mergeCell ref="D47:F47"/>
    <mergeCell ref="H47:J47"/>
    <mergeCell ref="D49:F49"/>
    <mergeCell ref="H49:J49"/>
    <mergeCell ref="D9:F9"/>
  </mergeCells>
  <printOptions/>
  <pageMargins left="0.7" right="0.7" top="0.75" bottom="0.75" header="0.3" footer="0.3"/>
  <pageSetup horizontalDpi="600" verticalDpi="600" orientation="portrait" scale="56" r:id="rId1"/>
  <rowBreaks count="1" manualBreakCount="1">
    <brk id="53" max="255" man="1"/>
  </rowBreaks>
</worksheet>
</file>

<file path=xl/worksheets/sheet7.xml><?xml version="1.0" encoding="utf-8"?>
<worksheet xmlns="http://schemas.openxmlformats.org/spreadsheetml/2006/main" xmlns:r="http://schemas.openxmlformats.org/officeDocument/2006/relationships">
  <dimension ref="A1:J14"/>
  <sheetViews>
    <sheetView view="pageBreakPreview" zoomScale="60" zoomScalePageLayoutView="0" workbookViewId="0" topLeftCell="A1">
      <selection activeCell="G12" sqref="G12"/>
    </sheetView>
  </sheetViews>
  <sheetFormatPr defaultColWidth="9.140625" defaultRowHeight="12.75"/>
  <cols>
    <col min="1" max="1" width="22.28125" style="0" customWidth="1"/>
    <col min="2" max="2" width="16.140625" style="0" customWidth="1"/>
    <col min="4" max="4" width="12.57421875" style="0" customWidth="1"/>
    <col min="5" max="5" width="13.421875" style="0" customWidth="1"/>
    <col min="6" max="6" width="15.28125" style="0" customWidth="1"/>
    <col min="7" max="7" width="13.28125" style="0" customWidth="1"/>
    <col min="9" max="9" width="15.00390625" style="0" bestFit="1" customWidth="1"/>
    <col min="10" max="10" width="12.28125" style="0" bestFit="1" customWidth="1"/>
  </cols>
  <sheetData>
    <row r="1" ht="29.25" customHeight="1">
      <c r="B1" s="313" t="s">
        <v>222</v>
      </c>
    </row>
    <row r="3" ht="12.75">
      <c r="A3" s="266" t="s">
        <v>206</v>
      </c>
    </row>
    <row r="5" spans="6:7" ht="12.75">
      <c r="F5" s="285" t="s">
        <v>208</v>
      </c>
      <c r="G5" s="285" t="s">
        <v>209</v>
      </c>
    </row>
    <row r="6" spans="1:9" ht="38.25">
      <c r="A6" s="267"/>
      <c r="B6" s="268" t="s">
        <v>201</v>
      </c>
      <c r="C6" s="268" t="s">
        <v>202</v>
      </c>
      <c r="D6" s="268" t="s">
        <v>203</v>
      </c>
      <c r="E6" s="268" t="s">
        <v>204</v>
      </c>
      <c r="F6" s="269" t="s">
        <v>205</v>
      </c>
      <c r="G6" s="268" t="s">
        <v>202</v>
      </c>
      <c r="H6" s="268" t="s">
        <v>203</v>
      </c>
      <c r="I6" s="269" t="s">
        <v>205</v>
      </c>
    </row>
    <row r="7" spans="1:9" ht="12.75">
      <c r="A7" s="270"/>
      <c r="B7" s="2"/>
      <c r="C7" s="2"/>
      <c r="D7" s="2"/>
      <c r="E7" s="2"/>
      <c r="F7" s="2"/>
      <c r="I7" s="309"/>
    </row>
    <row r="8" spans="1:10" ht="12.75">
      <c r="A8" s="2" t="s">
        <v>211</v>
      </c>
      <c r="B8" s="271">
        <v>100000000</v>
      </c>
      <c r="C8" s="2">
        <v>365</v>
      </c>
      <c r="D8" s="2">
        <v>365</v>
      </c>
      <c r="E8" s="2">
        <f>+C8/D8</f>
        <v>1</v>
      </c>
      <c r="F8" s="271">
        <f>SUM(C8/D8*B8)</f>
        <v>100000000</v>
      </c>
      <c r="G8" s="2">
        <v>92</v>
      </c>
      <c r="H8">
        <f>31+30+31</f>
        <v>92</v>
      </c>
      <c r="I8" s="309">
        <f>+B8*G8/H8</f>
        <v>100000000</v>
      </c>
      <c r="J8" s="284"/>
    </row>
    <row r="9" spans="1:9" ht="12.75">
      <c r="A9" s="2" t="s">
        <v>212</v>
      </c>
      <c r="B9" s="2"/>
      <c r="C9" s="2"/>
      <c r="D9" s="2"/>
      <c r="E9" s="2"/>
      <c r="F9" s="2"/>
      <c r="I9" s="309"/>
    </row>
    <row r="10" spans="1:9" ht="12.75">
      <c r="A10" s="2"/>
      <c r="B10" s="2"/>
      <c r="C10" s="2"/>
      <c r="D10" s="2"/>
      <c r="E10" s="2"/>
      <c r="F10" s="2"/>
      <c r="I10" s="309"/>
    </row>
    <row r="11" spans="1:9" ht="12.75">
      <c r="A11" s="2" t="s">
        <v>207</v>
      </c>
      <c r="B11" s="271">
        <v>33333333</v>
      </c>
      <c r="C11" s="2">
        <f>30-5+31</f>
        <v>56</v>
      </c>
      <c r="D11" s="2">
        <v>365</v>
      </c>
      <c r="E11" s="272">
        <f>C11/D11</f>
        <v>0.15342465753424658</v>
      </c>
      <c r="F11" s="271">
        <f>SUM(C11/D11*B11)</f>
        <v>5114155.2</v>
      </c>
      <c r="G11" s="284">
        <f>30-5+31</f>
        <v>56</v>
      </c>
      <c r="H11">
        <v>92</v>
      </c>
      <c r="I11" s="309">
        <f>+B11*G11/H11:H12</f>
        <v>20289854.86956522</v>
      </c>
    </row>
    <row r="12" spans="1:9" ht="12.75">
      <c r="A12" s="273" t="s">
        <v>213</v>
      </c>
      <c r="B12" s="274">
        <f>SUM(B8+B11)</f>
        <v>133333333</v>
      </c>
      <c r="C12" s="275"/>
      <c r="D12" s="275"/>
      <c r="E12" s="275"/>
      <c r="F12" s="276">
        <f>+F8+F11</f>
        <v>105114155.2</v>
      </c>
      <c r="G12" s="310"/>
      <c r="H12" s="311"/>
      <c r="I12" s="312">
        <f>+I8+I11</f>
        <v>120289854.86956522</v>
      </c>
    </row>
    <row r="13" spans="1:6" ht="12.75">
      <c r="A13" s="2"/>
      <c r="B13" s="2"/>
      <c r="C13" s="2"/>
      <c r="D13" s="2"/>
      <c r="E13" s="2"/>
      <c r="F13" s="2"/>
    </row>
    <row r="14" ht="12.75">
      <c r="F14" s="284"/>
    </row>
  </sheetData>
  <sheetProtection/>
  <printOptions/>
  <pageMargins left="0.7" right="0.7" top="0.75" bottom="0.75" header="0.3" footer="0.3"/>
  <pageSetup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Winnie</cp:lastModifiedBy>
  <cp:lastPrinted>2009-11-26T01:14:07Z</cp:lastPrinted>
  <dcterms:created xsi:type="dcterms:W3CDTF">2004-07-21T09:04:59Z</dcterms:created>
  <dcterms:modified xsi:type="dcterms:W3CDTF">2009-11-30T09:23:23Z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